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CARTYF\Desktop\"/>
    </mc:Choice>
  </mc:AlternateContent>
  <workbookProtection workbookAlgorithmName="SHA-512" workbookHashValue="qQzYwdfX73Us1DgZ3mG2QwE5Hn/Vxr2WP2pnRMjdkvzG9D5eNmebPcucHHXkPuV4XMtkxnSSKNSK4GQfLUgdfQ==" workbookSaltValue="pnpdAJDtvKo2jjA9xP6kxg==" workbookSpinCount="100000" lockStructure="1"/>
  <bookViews>
    <workbookView xWindow="0" yWindow="0" windowWidth="19200" windowHeight="6470"/>
  </bookViews>
  <sheets>
    <sheet name="DISCLAIMER" sheetId="5" r:id="rId1"/>
    <sheet name="Administrator's Guidance Notes" sheetId="14" r:id="rId2"/>
    <sheet name="LIMITS" sheetId="1" r:id="rId3"/>
    <sheet name="COST" sheetId="2" r:id="rId4"/>
    <sheet name="Table 9" sheetId="18" state="hidden" r:id="rId5"/>
    <sheet name="Table 10" sheetId="19" state="hidden" r:id="rId6"/>
    <sheet name="Normal Retirement Age" sheetId="17" state="hidden" r:id="rId7"/>
    <sheet name=" TABLE 1" sheetId="4" state="hidden" r:id="rId8"/>
    <sheet name="TABLE 2" sheetId="6" state="hidden" r:id="rId9"/>
    <sheet name="TABLE 3" sheetId="7" state="hidden" r:id="rId10"/>
    <sheet name="TABLE 4" sheetId="8" state="hidden" r:id="rId11"/>
    <sheet name="TABLE 5" sheetId="9" state="hidden" r:id="rId12"/>
    <sheet name="TABLE 6" sheetId="10" state="hidden" r:id="rId13"/>
    <sheet name="TABLE 7" sheetId="11" state="hidden" r:id="rId14"/>
    <sheet name="TABLE 8" sheetId="12" state="hidden"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2" l="1"/>
  <c r="D18" i="1" l="1"/>
  <c r="E35" i="1" l="1"/>
  <c r="E24" i="1"/>
  <c r="E9" i="2"/>
  <c r="E24" i="2" l="1"/>
  <c r="E25" i="2" s="1"/>
  <c r="E30" i="2"/>
  <c r="J24" i="2" l="1"/>
  <c r="E31" i="2"/>
  <c r="J25" i="2"/>
  <c r="E33" i="2" l="1"/>
  <c r="E37" i="1"/>
  <c r="E26" i="1"/>
  <c r="E29" i="1" s="1"/>
  <c r="E14" i="2" s="1"/>
  <c r="E30" i="1"/>
  <c r="E18" i="2" s="1"/>
  <c r="E41" i="1"/>
  <c r="E19" i="2" s="1"/>
  <c r="E40" i="1" l="1"/>
  <c r="E15" i="2" s="1"/>
</calcChain>
</file>

<file path=xl/sharedStrings.xml><?xml version="1.0" encoding="utf-8"?>
<sst xmlns="http://schemas.openxmlformats.org/spreadsheetml/2006/main" count="112" uniqueCount="79">
  <si>
    <t>Purchase Multiplier</t>
  </si>
  <si>
    <t>Calculating the limits</t>
  </si>
  <si>
    <t>Pension</t>
  </si>
  <si>
    <t>Formula 1</t>
  </si>
  <si>
    <t>Formula 2</t>
  </si>
  <si>
    <t>Lump sum</t>
  </si>
  <si>
    <t>A/2 - B - C - (D x G)</t>
  </si>
  <si>
    <t>D x purchase multiplier</t>
  </si>
  <si>
    <t>(A x 1.5) - E - (F x G)</t>
  </si>
  <si>
    <t>F x purchase multiplier</t>
  </si>
  <si>
    <t>Lower value produced by 1 &amp; 2</t>
  </si>
  <si>
    <t>Cost</t>
  </si>
  <si>
    <t>Normal Retirement Age</t>
  </si>
  <si>
    <t>Age next birthday</t>
  </si>
  <si>
    <t>Cost of pension referable amounts</t>
  </si>
  <si>
    <t>Cost of lump sum referable amounts</t>
  </si>
  <si>
    <t>Age Next Birthday</t>
  </si>
  <si>
    <t>Cost of purchasing €1 Pension p.a. from age 68</t>
  </si>
  <si>
    <t>You should now read the Administrators' Guidance Notes Tab prior to accessing the Calculation Tool</t>
  </si>
  <si>
    <r>
      <t xml:space="preserve">By continuing to use this Calculation Tool, you are deemed to have </t>
    </r>
    <r>
      <rPr>
        <b/>
        <u/>
        <sz val="10"/>
        <color theme="1"/>
        <rFont val="Verdana"/>
        <family val="2"/>
      </rPr>
      <t>accepted and agreed</t>
    </r>
    <r>
      <rPr>
        <b/>
        <sz val="10"/>
        <color theme="1"/>
        <rFont val="Verdana"/>
        <family val="2"/>
      </rPr>
      <t xml:space="preserve"> to this Disclaimer</t>
    </r>
  </si>
  <si>
    <t>Please read the Disclaimer below</t>
  </si>
  <si>
    <t>NRA</t>
  </si>
  <si>
    <t>Cost of purchasing €1 Lump-sum from age 68</t>
  </si>
  <si>
    <t>Cost of purchasing €1 Pension p.a. from age 67</t>
  </si>
  <si>
    <t>Cost of purchasing €1 lump sum p.a. from age 67</t>
  </si>
  <si>
    <t>Cost of purchasing €1 lump sum p.a. from age 66</t>
  </si>
  <si>
    <t>Cost of purchasing €1 pension p.a. from age 66</t>
  </si>
  <si>
    <t>Cost of purchasing €1 pension p.a. from age 55</t>
  </si>
  <si>
    <t>Cost of purchasing €1 lump sum p.a. from age 55</t>
  </si>
  <si>
    <t>Administrators' Guidance Notes</t>
  </si>
  <si>
    <t xml:space="preserve">Single Public Service Pension Scheme </t>
  </si>
  <si>
    <t>IMPORTANT: Limits must be re-calculated each time the member enters into a purchase agreement</t>
  </si>
  <si>
    <t>Value produced by formula 1</t>
  </si>
  <si>
    <t>Limits to be applied</t>
  </si>
  <si>
    <t>PLEASE REVIEW DISCLAIMER AND ADMINISTRATOR GUIDANCE NOTES BEFORE USE</t>
  </si>
  <si>
    <r>
      <rPr>
        <b/>
        <sz val="12"/>
        <color theme="1"/>
        <rFont val="Calibri"/>
        <family val="2"/>
        <scheme val="minor"/>
      </rPr>
      <t xml:space="preserve">A. </t>
    </r>
    <r>
      <rPr>
        <sz val="12"/>
        <color theme="1"/>
        <rFont val="Calibri"/>
        <family val="2"/>
        <scheme val="minor"/>
      </rPr>
      <t>Scheme member’s annual pensionable remuneration, calculated on a full time basis (FTE)</t>
    </r>
  </si>
  <si>
    <r>
      <rPr>
        <b/>
        <sz val="12"/>
        <color theme="1"/>
        <rFont val="Calibri"/>
        <family val="2"/>
        <scheme val="minor"/>
      </rPr>
      <t xml:space="preserve">B. </t>
    </r>
    <r>
      <rPr>
        <sz val="12"/>
        <color theme="1"/>
        <rFont val="Calibri"/>
        <family val="2"/>
        <scheme val="minor"/>
      </rPr>
      <t>Annual maximum personal rate of the Contributory State Pension payable to a person who has no adult or child dependent</t>
    </r>
  </si>
  <si>
    <r>
      <rPr>
        <b/>
        <sz val="12"/>
        <color theme="1"/>
        <rFont val="Calibri"/>
        <family val="2"/>
        <scheme val="minor"/>
      </rPr>
      <t>C.</t>
    </r>
    <r>
      <rPr>
        <sz val="12"/>
        <color theme="1"/>
        <rFont val="Calibri"/>
        <family val="2"/>
        <scheme val="minor"/>
      </rPr>
      <t xml:space="preserve"> Total of pension referable amounts (both accrued and previously purchased) by scheme member</t>
    </r>
  </si>
  <si>
    <r>
      <rPr>
        <b/>
        <sz val="12"/>
        <color theme="1"/>
        <rFont val="Calibri"/>
        <family val="2"/>
        <scheme val="minor"/>
      </rPr>
      <t>D.</t>
    </r>
    <r>
      <rPr>
        <sz val="12"/>
        <color theme="1"/>
        <rFont val="Calibri"/>
        <family val="2"/>
        <scheme val="minor"/>
      </rPr>
      <t xml:space="preserve"> Pension referable amount accrued by scheme member in most recent year</t>
    </r>
  </si>
  <si>
    <r>
      <rPr>
        <b/>
        <sz val="12"/>
        <color theme="1"/>
        <rFont val="Calibri"/>
        <family val="2"/>
        <scheme val="minor"/>
      </rPr>
      <t xml:space="preserve">E. </t>
    </r>
    <r>
      <rPr>
        <sz val="12"/>
        <color theme="1"/>
        <rFont val="Calibri"/>
        <family val="2"/>
        <scheme val="minor"/>
      </rPr>
      <t>Total of lump sum referable amounts (both accrued and previously purchased) by scheme member</t>
    </r>
  </si>
  <si>
    <r>
      <rPr>
        <b/>
        <sz val="12"/>
        <color theme="1"/>
        <rFont val="Calibri"/>
        <family val="2"/>
        <scheme val="minor"/>
      </rPr>
      <t>F.</t>
    </r>
    <r>
      <rPr>
        <sz val="12"/>
        <color theme="1"/>
        <rFont val="Calibri"/>
        <family val="2"/>
        <scheme val="minor"/>
      </rPr>
      <t xml:space="preserve"> Lump sum referable amount accrued by scheme member in most recent year</t>
    </r>
  </si>
  <si>
    <r>
      <t xml:space="preserve">Figures A-G are at </t>
    </r>
    <r>
      <rPr>
        <b/>
        <i/>
        <sz val="12"/>
        <color theme="1"/>
        <rFont val="Calibri"/>
        <family val="2"/>
        <scheme val="minor"/>
      </rPr>
      <t>end of most recent year</t>
    </r>
  </si>
  <si>
    <t>If you notice any errors in this calculation tool please contact singleschemequeries@per.gov.ie with "Purchase and Transfer Calculation Tool" in the subject line.</t>
  </si>
  <si>
    <t>Date of birth</t>
  </si>
  <si>
    <t>Purchase Limit</t>
  </si>
  <si>
    <t>Transfer Limit</t>
  </si>
  <si>
    <t>Before</t>
  </si>
  <si>
    <t>Between</t>
  </si>
  <si>
    <t>After</t>
  </si>
  <si>
    <t>Information needed to calculate the limits</t>
  </si>
  <si>
    <r>
      <rPr>
        <b/>
        <sz val="12"/>
        <color theme="1"/>
        <rFont val="Calibri"/>
        <family val="2"/>
        <scheme val="minor"/>
      </rPr>
      <t>G.</t>
    </r>
    <r>
      <rPr>
        <sz val="12"/>
        <color theme="1"/>
        <rFont val="Calibri"/>
        <family val="2"/>
        <scheme val="minor"/>
      </rPr>
      <t xml:space="preserve"> Period of time from end of most recent year to the member’s NRA (whole years only) (not FTE)</t>
    </r>
  </si>
  <si>
    <r>
      <rPr>
        <b/>
        <sz val="10"/>
        <color theme="1"/>
        <rFont val="Verdana"/>
        <family val="2"/>
      </rPr>
      <t>Disclaimer</t>
    </r>
    <r>
      <rPr>
        <sz val="10"/>
        <color theme="1"/>
        <rFont val="Verdana"/>
        <family val="2"/>
      </rPr>
      <t xml:space="preserve">
The data, information or results contained in, furnished by or obtained from the use of this Calculation Tool is for the general use of pension administrators with respect to the administration of the Single Scheme Purchase and Transfer Facility. The outputs of this calculation tool are based on inputs by a pensions administrator.
No responsibility is accepted by or on behalf of the Department of Public Expenditure and Reform for any errors, omissions, or misleading statements obtained through the use of this Calculation Tool. 
The data, information or results obtained through the use of this Calculation Tool have no legal standing. 
The legislation, policies and terms applicable to the Single Public Service Pension Scheme at all times govern any entitlements to benefits under the Scheme.</t>
    </r>
  </si>
  <si>
    <t>Lump sum referable amounts</t>
  </si>
  <si>
    <r>
      <t xml:space="preserve">What outputs are displayed by the Calculation Tool?
</t>
    </r>
    <r>
      <rPr>
        <sz val="11"/>
        <rFont val="Verdana"/>
        <family val="2"/>
      </rPr>
      <t>Outputs are displayed in the BLUE FIELDS.
The LIMITS tab calculates the maximum amount of pension and lump referable amounts that can be purchased by the Scheme member - by way of "actual purchase" or by "purchase by way of transfer".
The COST tab calculates the cost of purchasing the desired amount for pension and lump sum referable amounts for the Scheme member. The cost is the same regardless of whether the Scheme member is availing of "actual purchase" or "purchase by way of transfer".</t>
    </r>
  </si>
  <si>
    <t>Member Details</t>
  </si>
  <si>
    <t>Total cost</t>
  </si>
  <si>
    <t>Lump sum referable amount</t>
  </si>
  <si>
    <t>Pension referable amount</t>
  </si>
  <si>
    <t xml:space="preserve">Limits (calculated in LIMITS tab) </t>
  </si>
  <si>
    <r>
      <t xml:space="preserve">Limits on </t>
    </r>
    <r>
      <rPr>
        <b/>
        <sz val="12"/>
        <color theme="1"/>
        <rFont val="Calibri"/>
        <family val="2"/>
        <scheme val="minor"/>
      </rPr>
      <t>"Actual Purchase"</t>
    </r>
  </si>
  <si>
    <t>This calculation tool may be updated from time to time. Administrators should check the website to make sure they are using the up-to-date version.</t>
  </si>
  <si>
    <t>Money amount/ transfer value</t>
  </si>
  <si>
    <r>
      <rPr>
        <b/>
        <sz val="11"/>
        <color rgb="FF0070C0"/>
        <rFont val="Verdana"/>
        <family val="2"/>
      </rPr>
      <t xml:space="preserve">What information needs to be inserted on this Calculation Tool?
</t>
    </r>
    <r>
      <rPr>
        <sz val="11"/>
        <color theme="1"/>
        <rFont val="Verdana"/>
        <family val="2"/>
      </rPr>
      <t xml:space="preserve">Administrators need to insert relevant information in the YELLOW FIELDS indicated with yellow arrows on the LIMITS and COST tabs of the workbook.
                 LIMITS tab                                                                                                                                       COST tab
Details of referable amounts should be available on a member's pension record/ Annual Benefit Statement. If this information is not available, referable amounts can be calculated using the </t>
    </r>
    <r>
      <rPr>
        <b/>
        <sz val="11"/>
        <color theme="1"/>
        <rFont val="Verdana"/>
        <family val="2"/>
      </rPr>
      <t>"Administrators’ Contributions and Referable Amounts Calculation Tool"</t>
    </r>
    <r>
      <rPr>
        <sz val="11"/>
        <color theme="1"/>
        <rFont val="Verdana"/>
        <family val="2"/>
      </rPr>
      <t xml:space="preserve"> available on the Single Scheme website.</t>
    </r>
  </si>
  <si>
    <t>Ref Para 7 of Circular</t>
  </si>
  <si>
    <t xml:space="preserve">Purchase Multiplier </t>
  </si>
  <si>
    <t>Convert a sum of money into referable amounts</t>
  </si>
  <si>
    <t>€ pension referable amount</t>
  </si>
  <si>
    <t>€ lump sum referable amount</t>
  </si>
  <si>
    <t>Total number of FTE years as Scheme member to NRA (including past years) (whole years only)</t>
  </si>
  <si>
    <r>
      <t xml:space="preserve">Pension referable amounts; </t>
    </r>
    <r>
      <rPr>
        <b/>
        <sz val="12"/>
        <color theme="1"/>
        <rFont val="Calibri"/>
        <family val="2"/>
        <scheme val="minor"/>
      </rPr>
      <t>OR</t>
    </r>
  </si>
  <si>
    <t>Type of member?</t>
  </si>
  <si>
    <t>Cost of purchasing €1 pension from age 50</t>
  </si>
  <si>
    <t>Cost of purchasing €1 Lump-sum from age 50</t>
  </si>
  <si>
    <r>
      <rPr>
        <b/>
        <sz val="11"/>
        <color rgb="FF0070C0"/>
        <rFont val="Verdana"/>
        <family val="2"/>
      </rPr>
      <t>What does this Calculation Tool do?</t>
    </r>
    <r>
      <rPr>
        <sz val="11"/>
        <color theme="1"/>
        <rFont val="Verdana"/>
        <family val="2"/>
      </rPr>
      <t xml:space="preserve">
This tool is designed for use in conjunction with</t>
    </r>
    <r>
      <rPr>
        <sz val="11"/>
        <rFont val="Verdana"/>
        <family val="2"/>
      </rPr>
      <t xml:space="preserve"> Circular 15/2019 (or Circular 6/2020 in relation to PDF members)</t>
    </r>
    <r>
      <rPr>
        <sz val="11"/>
        <color theme="1"/>
        <rFont val="Verdana"/>
        <family val="2"/>
      </rPr>
      <t xml:space="preserve">. It assists pension administrators to calculate:
* the limits that apply to the purchase of additional pension and/or lump sum referable amounts by a Single Scheme member at a particular point in time; and
* the cost of purchasing pension and/or lump sum referable amounts for that Single Scheme member at that point in time
</t>
    </r>
  </si>
  <si>
    <r>
      <rPr>
        <b/>
        <sz val="11"/>
        <color rgb="FF0070C0"/>
        <rFont val="Verdana"/>
        <family val="2"/>
      </rPr>
      <t>What information should be reviewed before using the Calculation Tool?</t>
    </r>
    <r>
      <rPr>
        <sz val="11"/>
        <color theme="1"/>
        <rFont val="Verdana"/>
        <family val="2"/>
      </rPr>
      <t xml:space="preserve">
Before using this calculation tool, administrators should review Circular 15/2019 (or Circular 6/2020 in relation to PDF members), and establish with certainty the relevant information about the Scheme member that is required to process an application for purchase or transfer under the Singe Scheme.</t>
    </r>
  </si>
  <si>
    <r>
      <rPr>
        <b/>
        <sz val="11"/>
        <color rgb="FF0070C0"/>
        <rFont val="Verdana"/>
        <family val="2"/>
      </rPr>
      <t xml:space="preserve">Who is this Calculation Tool for?
</t>
    </r>
    <r>
      <rPr>
        <sz val="11"/>
        <color theme="1"/>
        <rFont val="Verdana"/>
        <family val="2"/>
      </rPr>
      <t xml:space="preserve">This workbook has been developed for use by pension administrators in the public service </t>
    </r>
    <r>
      <rPr>
        <b/>
        <sz val="11"/>
        <color theme="1"/>
        <rFont val="Verdana"/>
        <family val="2"/>
      </rPr>
      <t xml:space="preserve">who have read </t>
    </r>
    <r>
      <rPr>
        <b/>
        <sz val="11"/>
        <rFont val="Verdana"/>
        <family val="2"/>
      </rPr>
      <t xml:space="preserve">Circular 15/2019 </t>
    </r>
    <r>
      <rPr>
        <sz val="11"/>
        <rFont val="Verdana"/>
        <family val="2"/>
      </rPr>
      <t xml:space="preserve">(or </t>
    </r>
    <r>
      <rPr>
        <b/>
        <sz val="11"/>
        <rFont val="Verdana"/>
        <family val="2"/>
      </rPr>
      <t>Circular 6/2020</t>
    </r>
    <r>
      <rPr>
        <sz val="11"/>
        <rFont val="Verdana"/>
        <family val="2"/>
      </rPr>
      <t xml:space="preserve"> in relation to PDF members) and who need to process applications and queries about the purchase and transfer facility set out in the Circular(s)</t>
    </r>
    <r>
      <rPr>
        <sz val="11"/>
        <color theme="1"/>
        <rFont val="Verdana"/>
        <family val="2"/>
      </rPr>
      <t xml:space="preserve">. It may also assist pension administrators to resolve queries from Scheme members.
</t>
    </r>
  </si>
  <si>
    <r>
      <rPr>
        <b/>
        <sz val="11"/>
        <color rgb="FF0070C0"/>
        <rFont val="Verdana"/>
        <family val="2"/>
      </rPr>
      <t>What can the results of this Calculation Tool be used for?</t>
    </r>
    <r>
      <rPr>
        <sz val="11"/>
        <color theme="1"/>
        <rFont val="Verdana"/>
        <family val="2"/>
      </rPr>
      <t xml:space="preserve">
The results may help pension administrators in calculating the maximum amount of pension and lump sum referable amounts that may be purchased by an eligible, active Scheme member who wishes to avail of the Single Scheme Purchase and Transfer Facility.  It may also assist pension administrators to resolve queries from members of the Single Scheme who are employed by their organisation.  
</t>
    </r>
    <r>
      <rPr>
        <b/>
        <sz val="11"/>
        <color theme="1"/>
        <rFont val="Verdana"/>
        <family val="2"/>
      </rPr>
      <t xml:space="preserve">
</t>
    </r>
    <r>
      <rPr>
        <sz val="11"/>
        <color theme="1"/>
        <rFont val="Verdana"/>
        <family val="2"/>
      </rPr>
      <t xml:space="preserve">
</t>
    </r>
  </si>
  <si>
    <t>Administrators' Calculation Tool - Purchase of Additional Pension/Lump Sum Referable Amounts</t>
  </si>
  <si>
    <t>Limits on Purchase by way of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</si>
</sst>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_);[Red]\(&quot;€&quot;#,##0\)"/>
    <numFmt numFmtId="165" formatCode="&quot;€&quot;#,##0.00"/>
  </numFmts>
  <fonts count="47"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B050"/>
      <name val="Calibri"/>
      <family val="2"/>
      <scheme val="minor"/>
    </font>
    <font>
      <b/>
      <sz val="14"/>
      <color theme="1"/>
      <name val="Calibri"/>
      <family val="2"/>
      <scheme val="minor"/>
    </font>
    <font>
      <b/>
      <sz val="11"/>
      <color rgb="FF00B050"/>
      <name val="Calibri"/>
      <family val="2"/>
      <scheme val="minor"/>
    </font>
    <font>
      <sz val="11"/>
      <color theme="1"/>
      <name val="Calibri"/>
      <family val="2"/>
      <scheme val="minor"/>
    </font>
    <font>
      <i/>
      <sz val="11"/>
      <color rgb="FFFF0000"/>
      <name val="Calibri"/>
      <family val="2"/>
      <scheme val="minor"/>
    </font>
    <font>
      <b/>
      <sz val="10"/>
      <color theme="1"/>
      <name val="Arial"/>
      <family val="2"/>
    </font>
    <font>
      <sz val="10"/>
      <color theme="1"/>
      <name val="Arial"/>
      <family val="2"/>
    </font>
    <font>
      <sz val="10"/>
      <color theme="1"/>
      <name val="Calibri"/>
      <family val="2"/>
      <scheme val="minor"/>
    </font>
    <font>
      <sz val="10"/>
      <name val="Verdana"/>
      <family val="2"/>
    </font>
    <font>
      <sz val="10"/>
      <color theme="1"/>
      <name val="Verdana"/>
      <family val="2"/>
    </font>
    <font>
      <u/>
      <sz val="11"/>
      <color theme="10"/>
      <name val="Calibri"/>
      <family val="2"/>
      <scheme val="minor"/>
    </font>
    <font>
      <i/>
      <sz val="10"/>
      <color rgb="FF000000"/>
      <name val="Verdana"/>
      <family val="2"/>
    </font>
    <font>
      <b/>
      <sz val="10"/>
      <color theme="1"/>
      <name val="Verdana"/>
      <family val="2"/>
    </font>
    <font>
      <b/>
      <u/>
      <sz val="10"/>
      <color theme="1"/>
      <name val="Verdana"/>
      <family val="2"/>
    </font>
    <font>
      <b/>
      <i/>
      <sz val="11"/>
      <color theme="1"/>
      <name val="Calibri"/>
      <family val="2"/>
      <scheme val="minor"/>
    </font>
    <font>
      <sz val="10"/>
      <color rgb="FF000000"/>
      <name val="Arial"/>
      <family val="2"/>
    </font>
    <font>
      <b/>
      <sz val="10"/>
      <color rgb="FF000000"/>
      <name val="Arial"/>
      <family val="2"/>
    </font>
    <font>
      <sz val="11"/>
      <color theme="1"/>
      <name val="Verdana"/>
      <family val="2"/>
    </font>
    <font>
      <b/>
      <sz val="11"/>
      <color rgb="FF0070C0"/>
      <name val="Verdana"/>
      <family val="2"/>
    </font>
    <font>
      <b/>
      <sz val="11"/>
      <color theme="1"/>
      <name val="Verdana"/>
      <family val="2"/>
    </font>
    <font>
      <b/>
      <sz val="14"/>
      <color rgb="FF0070C0"/>
      <name val="Verdana"/>
      <family val="2"/>
    </font>
    <font>
      <i/>
      <sz val="11"/>
      <color theme="1"/>
      <name val="Calibri"/>
      <family val="2"/>
      <scheme val="minor"/>
    </font>
    <font>
      <b/>
      <sz val="22"/>
      <color theme="1"/>
      <name val="Verdana"/>
      <family val="2"/>
    </font>
    <font>
      <sz val="11"/>
      <name val="Verdana"/>
      <family val="2"/>
    </font>
    <font>
      <b/>
      <i/>
      <sz val="12"/>
      <color theme="1"/>
      <name val="Calibri"/>
      <family val="2"/>
      <scheme val="minor"/>
    </font>
    <font>
      <b/>
      <sz val="16"/>
      <color theme="0"/>
      <name val="Verdana"/>
      <family val="2"/>
    </font>
    <font>
      <b/>
      <sz val="11"/>
      <color theme="0"/>
      <name val="Verdana"/>
      <family val="2"/>
    </font>
    <font>
      <b/>
      <sz val="12"/>
      <color theme="1"/>
      <name val="Calibri"/>
      <family val="2"/>
      <scheme val="minor"/>
    </font>
    <font>
      <sz val="12"/>
      <color theme="1"/>
      <name val="Calibri"/>
      <family val="2"/>
      <scheme val="minor"/>
    </font>
    <font>
      <sz val="12"/>
      <color rgb="FFFF0000"/>
      <name val="Calibri"/>
      <family val="2"/>
      <scheme val="minor"/>
    </font>
    <font>
      <sz val="12"/>
      <color rgb="FF00B050"/>
      <name val="Calibri"/>
      <family val="2"/>
      <scheme val="minor"/>
    </font>
    <font>
      <i/>
      <sz val="12"/>
      <color theme="1"/>
      <name val="Calibri"/>
      <family val="2"/>
      <scheme val="minor"/>
    </font>
    <font>
      <sz val="12"/>
      <name val="Calibri"/>
      <family val="2"/>
      <scheme val="minor"/>
    </font>
    <font>
      <b/>
      <sz val="12"/>
      <color rgb="FF00B050"/>
      <name val="Calibri"/>
      <family val="2"/>
      <scheme val="minor"/>
    </font>
    <font>
      <b/>
      <i/>
      <sz val="14"/>
      <color theme="1"/>
      <name val="Calibri"/>
      <family val="2"/>
      <scheme val="minor"/>
    </font>
    <font>
      <b/>
      <sz val="14"/>
      <color rgb="FF008000"/>
      <name val="Calibri"/>
      <family val="2"/>
    </font>
    <font>
      <b/>
      <sz val="14"/>
      <color rgb="FF00B050"/>
      <name val="Calibri"/>
      <family val="2"/>
      <scheme val="minor"/>
    </font>
    <font>
      <b/>
      <sz val="12"/>
      <color rgb="FFFF0000"/>
      <name val="Calibri"/>
      <family val="2"/>
      <scheme val="minor"/>
    </font>
    <font>
      <b/>
      <i/>
      <sz val="11"/>
      <color rgb="FFFF0000"/>
      <name val="Verdana"/>
      <family val="2"/>
    </font>
    <font>
      <b/>
      <sz val="11"/>
      <name val="Verdana"/>
      <family val="2"/>
    </font>
    <font>
      <b/>
      <sz val="12"/>
      <color theme="1"/>
      <name val="Times New Roman"/>
      <family val="1"/>
    </font>
    <font>
      <sz val="12"/>
      <color theme="1"/>
      <name val="Times New Roman"/>
      <family val="1"/>
    </font>
    <font>
      <b/>
      <sz val="12"/>
      <color theme="1"/>
      <name val="Verdana"/>
      <family val="2"/>
    </font>
    <font>
      <b/>
      <sz val="16"/>
      <color theme="1"/>
      <name val="Verdana"/>
      <family val="2"/>
    </font>
  </fonts>
  <fills count="8">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theme="7"/>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5" tint="-0.249977111117893"/>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rgb="FF0070C0"/>
      </bottom>
      <diagonal/>
    </border>
    <border>
      <left/>
      <right/>
      <top style="medium">
        <color rgb="FF0070C0"/>
      </top>
      <bottom/>
      <diagonal/>
    </border>
    <border>
      <left/>
      <right/>
      <top style="medium">
        <color rgb="FF0070C0"/>
      </top>
      <bottom style="medium">
        <color rgb="FF0070C0"/>
      </bottom>
      <diagonal/>
    </border>
    <border>
      <left/>
      <right/>
      <top/>
      <bottom style="thick">
        <color rgb="FF0070C0"/>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diagonal/>
    </border>
    <border>
      <left/>
      <right style="medium">
        <color indexed="64"/>
      </right>
      <top/>
      <bottom/>
      <diagonal/>
    </border>
  </borders>
  <cellStyleXfs count="3">
    <xf numFmtId="0" fontId="0" fillId="0" borderId="0"/>
    <xf numFmtId="0" fontId="6" fillId="0" borderId="0"/>
    <xf numFmtId="0" fontId="13" fillId="0" borderId="0" applyNumberFormat="0" applyFill="0" applyBorder="0" applyAlignment="0" applyProtection="0"/>
  </cellStyleXfs>
  <cellXfs count="200">
    <xf numFmtId="0" fontId="0" fillId="0" borderId="0" xfId="0"/>
    <xf numFmtId="0" fontId="9" fillId="0" borderId="9" xfId="0" applyFont="1" applyBorder="1" applyAlignment="1">
      <alignment horizontal="center" vertical="center"/>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10" fillId="0" borderId="0" xfId="1" applyFont="1"/>
    <xf numFmtId="0" fontId="10" fillId="0" borderId="0" xfId="1" applyFont="1" applyBorder="1"/>
    <xf numFmtId="0" fontId="12" fillId="0" borderId="0" xfId="1" applyFont="1"/>
    <xf numFmtId="0" fontId="14" fillId="0" borderId="0" xfId="1" applyFont="1" applyAlignment="1">
      <alignment vertical="center" wrapText="1"/>
    </xf>
    <xf numFmtId="0" fontId="15" fillId="0" borderId="0" xfId="1" applyFont="1" applyAlignment="1">
      <alignment horizontal="left"/>
    </xf>
    <xf numFmtId="0" fontId="8" fillId="0" borderId="9"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center" vertical="center" wrapText="1"/>
    </xf>
    <xf numFmtId="0" fontId="18" fillId="0" borderId="15"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1" xfId="0" applyFont="1" applyBorder="1" applyAlignment="1">
      <alignment horizontal="center" vertical="center"/>
    </xf>
    <xf numFmtId="0" fontId="19" fillId="0" borderId="15" xfId="0" applyFont="1" applyBorder="1" applyAlignment="1">
      <alignment horizontal="center" vertical="center"/>
    </xf>
    <xf numFmtId="0" fontId="8" fillId="0" borderId="15" xfId="0" applyFont="1" applyBorder="1" applyAlignment="1">
      <alignment horizontal="center" vertical="center"/>
    </xf>
    <xf numFmtId="0" fontId="6" fillId="0" borderId="0" xfId="1"/>
    <xf numFmtId="0" fontId="0" fillId="0" borderId="0" xfId="0" applyAlignment="1">
      <alignment wrapText="1"/>
    </xf>
    <xf numFmtId="14" fontId="0" fillId="0" borderId="0" xfId="0" applyNumberFormat="1" applyAlignment="1">
      <alignment wrapText="1"/>
    </xf>
    <xf numFmtId="0" fontId="0" fillId="0" borderId="0" xfId="0" applyAlignment="1">
      <alignment vertical="top" wrapText="1"/>
    </xf>
    <xf numFmtId="0" fontId="6" fillId="0" borderId="0" xfId="1" applyBorder="1"/>
    <xf numFmtId="0" fontId="6" fillId="0" borderId="17" xfId="1" applyBorder="1"/>
    <xf numFmtId="0" fontId="6" fillId="0" borderId="18" xfId="1" applyBorder="1"/>
    <xf numFmtId="0" fontId="6" fillId="0" borderId="18" xfId="1" applyBorder="1" applyAlignment="1">
      <alignment vertical="top"/>
    </xf>
    <xf numFmtId="0" fontId="24" fillId="0" borderId="17" xfId="1" applyFont="1" applyBorder="1" applyAlignment="1">
      <alignment vertical="top"/>
    </xf>
    <xf numFmtId="0" fontId="24" fillId="0" borderId="18" xfId="1" applyFont="1" applyBorder="1" applyAlignment="1">
      <alignment vertical="top"/>
    </xf>
    <xf numFmtId="0" fontId="24" fillId="0" borderId="0" xfId="1" applyFont="1" applyAlignment="1">
      <alignment vertical="top"/>
    </xf>
    <xf numFmtId="165" fontId="32" fillId="2" borderId="5" xfId="0" applyNumberFormat="1" applyFont="1" applyFill="1" applyBorder="1" applyProtection="1">
      <protection locked="0"/>
    </xf>
    <xf numFmtId="165" fontId="32" fillId="2" borderId="1" xfId="0" applyNumberFormat="1" applyFont="1" applyFill="1" applyBorder="1" applyProtection="1">
      <protection locked="0"/>
    </xf>
    <xf numFmtId="0" fontId="32" fillId="2" borderId="1" xfId="0" applyFont="1" applyFill="1" applyBorder="1" applyProtection="1">
      <protection locked="0"/>
    </xf>
    <xf numFmtId="0" fontId="32" fillId="2" borderId="1" xfId="0" applyFont="1" applyFill="1" applyBorder="1" applyAlignment="1" applyProtection="1">
      <alignment horizontal="right" vertical="top" wrapText="1"/>
      <protection locked="0"/>
    </xf>
    <xf numFmtId="2" fontId="33" fillId="3" borderId="5" xfId="0" applyNumberFormat="1" applyFont="1" applyFill="1" applyBorder="1" applyAlignment="1" applyProtection="1">
      <alignment horizontal="right"/>
    </xf>
    <xf numFmtId="165" fontId="35" fillId="4" borderId="23" xfId="0" applyNumberFormat="1" applyFont="1" applyFill="1" applyBorder="1" applyProtection="1"/>
    <xf numFmtId="165" fontId="35" fillId="4" borderId="20" xfId="0" applyNumberFormat="1" applyFont="1" applyFill="1" applyBorder="1" applyProtection="1"/>
    <xf numFmtId="165" fontId="36" fillId="3" borderId="5" xfId="0" applyNumberFormat="1" applyFont="1" applyFill="1" applyBorder="1" applyProtection="1"/>
    <xf numFmtId="165" fontId="36" fillId="3" borderId="1" xfId="0" applyNumberFormat="1" applyFont="1" applyFill="1" applyBorder="1" applyProtection="1"/>
    <xf numFmtId="0" fontId="3" fillId="3" borderId="1" xfId="0" applyNumberFormat="1" applyFont="1" applyFill="1" applyBorder="1" applyProtection="1"/>
    <xf numFmtId="165" fontId="33" fillId="3" borderId="1" xfId="0" applyNumberFormat="1" applyFont="1" applyFill="1" applyBorder="1" applyProtection="1"/>
    <xf numFmtId="165" fontId="39" fillId="3" borderId="1" xfId="0" applyNumberFormat="1" applyFont="1" applyFill="1" applyBorder="1" applyProtection="1"/>
    <xf numFmtId="14" fontId="32" fillId="2" borderId="5" xfId="0" applyNumberFormat="1" applyFont="1" applyFill="1" applyBorder="1" applyProtection="1">
      <protection locked="0"/>
    </xf>
    <xf numFmtId="0" fontId="32" fillId="2" borderId="1" xfId="0" applyFont="1" applyFill="1" applyBorder="1" applyAlignment="1" applyProtection="1">
      <alignment horizontal="right"/>
      <protection locked="0"/>
    </xf>
    <xf numFmtId="0" fontId="41" fillId="0" borderId="18" xfId="1" applyFont="1" applyBorder="1" applyAlignment="1">
      <alignment vertical="top"/>
    </xf>
    <xf numFmtId="0" fontId="4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44" fillId="0" borderId="15" xfId="0" applyFont="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xf numFmtId="0" fontId="44" fillId="0" borderId="11" xfId="0" applyFont="1" applyBorder="1" applyAlignment="1">
      <alignment horizontal="center" vertical="center"/>
    </xf>
    <xf numFmtId="0" fontId="0" fillId="0" borderId="0" xfId="0" applyProtection="1"/>
    <xf numFmtId="0" fontId="29" fillId="0" borderId="0" xfId="0" applyFont="1" applyFill="1" applyAlignment="1" applyProtection="1">
      <alignment horizontal="left" wrapText="1"/>
    </xf>
    <xf numFmtId="0" fontId="28" fillId="0" borderId="0" xfId="0" applyFont="1" applyFill="1" applyAlignment="1" applyProtection="1">
      <alignment horizontal="left" wrapText="1"/>
    </xf>
    <xf numFmtId="0" fontId="0" fillId="0" borderId="0" xfId="0" applyFill="1" applyProtection="1"/>
    <xf numFmtId="0" fontId="30" fillId="4" borderId="0" xfId="0" applyFont="1" applyFill="1" applyBorder="1" applyProtection="1"/>
    <xf numFmtId="0" fontId="8" fillId="0" borderId="0" xfId="0" applyFont="1" applyBorder="1" applyAlignment="1" applyProtection="1">
      <alignment horizontal="center" vertical="center"/>
    </xf>
    <xf numFmtId="0" fontId="31" fillId="4" borderId="2" xfId="0" applyFont="1" applyFill="1" applyBorder="1" applyProtection="1"/>
    <xf numFmtId="0" fontId="31" fillId="4" borderId="6" xfId="0" applyFont="1" applyFill="1" applyBorder="1" applyProtection="1"/>
    <xf numFmtId="0" fontId="31" fillId="4" borderId="27" xfId="0" applyFont="1" applyFill="1" applyBorder="1" applyProtection="1"/>
    <xf numFmtId="0" fontId="31" fillId="4" borderId="7" xfId="0" applyFont="1" applyFill="1" applyBorder="1" applyProtection="1"/>
    <xf numFmtId="0" fontId="9" fillId="0" borderId="0" xfId="0" applyFont="1" applyBorder="1" applyAlignment="1" applyProtection="1">
      <alignment horizontal="center" vertical="center"/>
    </xf>
    <xf numFmtId="0" fontId="0" fillId="0" borderId="0" xfId="0" applyFont="1" applyFill="1" applyBorder="1" applyProtection="1"/>
    <xf numFmtId="0" fontId="9" fillId="0" borderId="0" xfId="0" applyFont="1" applyBorder="1" applyAlignment="1" applyProtection="1">
      <alignment horizontal="center" vertical="center" wrapText="1"/>
    </xf>
    <xf numFmtId="0" fontId="30" fillId="0" borderId="0" xfId="0" applyFont="1" applyFill="1" applyBorder="1" applyAlignment="1" applyProtection="1">
      <alignment wrapText="1"/>
    </xf>
    <xf numFmtId="0" fontId="31" fillId="4" borderId="27" xfId="0" applyFont="1" applyFill="1" applyBorder="1" applyProtection="1"/>
    <xf numFmtId="0" fontId="31" fillId="0" borderId="0" xfId="0" applyFont="1" applyFill="1" applyBorder="1" applyAlignment="1" applyProtection="1">
      <alignment wrapText="1"/>
    </xf>
    <xf numFmtId="165" fontId="32" fillId="0" borderId="0" xfId="0" applyNumberFormat="1" applyFont="1" applyFill="1" applyBorder="1" applyProtection="1"/>
    <xf numFmtId="165" fontId="36" fillId="0" borderId="0" xfId="0" applyNumberFormat="1" applyFont="1" applyFill="1" applyBorder="1" applyProtection="1"/>
    <xf numFmtId="0" fontId="0" fillId="4" borderId="0" xfId="0" applyFont="1" applyFill="1" applyBorder="1" applyProtection="1"/>
    <xf numFmtId="0" fontId="31" fillId="4" borderId="0" xfId="0" applyFont="1" applyFill="1" applyBorder="1" applyProtection="1"/>
    <xf numFmtId="0" fontId="30" fillId="0" borderId="0" xfId="0" applyFont="1" applyFill="1" applyBorder="1" applyAlignment="1" applyProtection="1"/>
    <xf numFmtId="0" fontId="0" fillId="0" borderId="0" xfId="0" applyFill="1" applyBorder="1" applyProtection="1"/>
    <xf numFmtId="0" fontId="0" fillId="0" borderId="0" xfId="0" applyAlignment="1" applyProtection="1">
      <alignment vertical="top" wrapText="1"/>
    </xf>
    <xf numFmtId="0" fontId="0" fillId="0" borderId="0" xfId="0" applyAlignment="1" applyProtection="1">
      <alignment wrapText="1"/>
    </xf>
    <xf numFmtId="14" fontId="0" fillId="0" borderId="0" xfId="0" applyNumberFormat="1" applyAlignment="1" applyProtection="1">
      <alignment wrapText="1"/>
    </xf>
    <xf numFmtId="0" fontId="0" fillId="7" borderId="0" xfId="0" applyFill="1" applyProtection="1"/>
    <xf numFmtId="0" fontId="7" fillId="0" borderId="0" xfId="0" applyFont="1" applyFill="1" applyProtection="1"/>
    <xf numFmtId="0" fontId="0" fillId="0" borderId="4" xfId="0" applyFill="1" applyBorder="1" applyProtection="1"/>
    <xf numFmtId="0" fontId="4" fillId="0" borderId="0" xfId="0" applyFont="1" applyFill="1" applyProtection="1"/>
    <xf numFmtId="0" fontId="34" fillId="4" borderId="2" xfId="0" applyFont="1" applyFill="1" applyBorder="1" applyAlignment="1" applyProtection="1"/>
    <xf numFmtId="0" fontId="34" fillId="4" borderId="0" xfId="0" applyFont="1" applyFill="1" applyAlignment="1" applyProtection="1">
      <alignment wrapText="1"/>
    </xf>
    <xf numFmtId="0" fontId="31" fillId="4" borderId="0" xfId="0" applyFont="1" applyFill="1" applyAlignment="1" applyProtection="1">
      <alignment wrapText="1"/>
    </xf>
    <xf numFmtId="0" fontId="2" fillId="0" borderId="4" xfId="0" applyFont="1" applyFill="1" applyBorder="1" applyProtection="1"/>
    <xf numFmtId="0" fontId="27" fillId="0" borderId="0" xfId="0" applyFont="1" applyFill="1" applyAlignment="1" applyProtection="1">
      <alignment vertical="center"/>
    </xf>
    <xf numFmtId="0" fontId="31" fillId="4" borderId="23" xfId="0" applyFont="1" applyFill="1" applyBorder="1" applyProtection="1"/>
    <xf numFmtId="0" fontId="31" fillId="4" borderId="8" xfId="0" applyFont="1" applyFill="1" applyBorder="1" applyProtection="1"/>
    <xf numFmtId="0" fontId="33" fillId="4" borderId="8" xfId="0" applyFont="1" applyFill="1" applyBorder="1" applyProtection="1"/>
    <xf numFmtId="0" fontId="2" fillId="0" borderId="0" xfId="0" applyFont="1" applyFill="1" applyBorder="1" applyProtection="1"/>
    <xf numFmtId="0" fontId="31" fillId="4" borderId="20" xfId="0" applyFont="1" applyFill="1" applyBorder="1" applyProtection="1"/>
    <xf numFmtId="0" fontId="31" fillId="4" borderId="26" xfId="0" applyFont="1" applyFill="1" applyBorder="1" applyProtection="1"/>
    <xf numFmtId="165" fontId="3" fillId="0" borderId="0" xfId="0" applyNumberFormat="1" applyFont="1" applyFill="1" applyBorder="1" applyProtection="1"/>
    <xf numFmtId="0" fontId="3" fillId="0" borderId="0" xfId="0" applyFont="1" applyFill="1" applyBorder="1" applyProtection="1"/>
    <xf numFmtId="0" fontId="30" fillId="4" borderId="5" xfId="0" applyFont="1" applyFill="1" applyBorder="1" applyProtection="1"/>
    <xf numFmtId="0" fontId="30" fillId="4" borderId="1" xfId="0" applyFont="1" applyFill="1" applyBorder="1" applyProtection="1"/>
    <xf numFmtId="0" fontId="31" fillId="0" borderId="0" xfId="0" applyFont="1" applyFill="1" applyProtection="1"/>
    <xf numFmtId="0" fontId="17" fillId="0" borderId="0" xfId="0" applyFont="1" applyFill="1" applyBorder="1" applyProtection="1"/>
    <xf numFmtId="165" fontId="5" fillId="0" borderId="0" xfId="0" applyNumberFormat="1" applyFont="1" applyFill="1" applyBorder="1" applyProtection="1"/>
    <xf numFmtId="0" fontId="1" fillId="0" borderId="0" xfId="0" applyFont="1" applyFill="1" applyProtection="1"/>
    <xf numFmtId="0" fontId="40" fillId="0" borderId="0" xfId="0" applyFont="1" applyFill="1" applyProtection="1"/>
    <xf numFmtId="0" fontId="0" fillId="3" borderId="0" xfId="0" applyFill="1"/>
    <xf numFmtId="0" fontId="30" fillId="4" borderId="6" xfId="0" applyFont="1" applyFill="1" applyBorder="1" applyProtection="1"/>
    <xf numFmtId="0" fontId="30" fillId="4" borderId="7" xfId="0" applyFont="1" applyFill="1" applyBorder="1" applyProtection="1"/>
    <xf numFmtId="0" fontId="30" fillId="4" borderId="21" xfId="0" applyFont="1" applyFill="1" applyBorder="1" applyProtection="1"/>
    <xf numFmtId="0" fontId="30" fillId="4" borderId="22" xfId="0" applyFont="1" applyFill="1" applyBorder="1" applyProtection="1"/>
    <xf numFmtId="0" fontId="30" fillId="4" borderId="24" xfId="0" applyFont="1" applyFill="1" applyBorder="1" applyProtection="1"/>
    <xf numFmtId="0" fontId="30" fillId="4" borderId="25" xfId="0" applyFont="1" applyFill="1" applyBorder="1" applyProtection="1"/>
    <xf numFmtId="0" fontId="30" fillId="4" borderId="26" xfId="0" applyFont="1" applyFill="1" applyBorder="1" applyProtection="1"/>
    <xf numFmtId="0" fontId="0" fillId="4" borderId="22" xfId="0" applyFont="1" applyFill="1" applyBorder="1" applyProtection="1"/>
    <xf numFmtId="0" fontId="0" fillId="4" borderId="24" xfId="0" applyFont="1" applyFill="1" applyBorder="1" applyProtection="1"/>
    <xf numFmtId="0" fontId="2" fillId="4" borderId="25" xfId="0" applyFont="1" applyFill="1" applyBorder="1" applyProtection="1"/>
    <xf numFmtId="0" fontId="0" fillId="4" borderId="26" xfId="0" applyFont="1" applyFill="1" applyBorder="1" applyProtection="1"/>
    <xf numFmtId="0" fontId="0" fillId="4" borderId="27" xfId="0" applyFont="1" applyFill="1" applyBorder="1" applyProtection="1"/>
    <xf numFmtId="0" fontId="30" fillId="4" borderId="7" xfId="0" applyFont="1" applyFill="1" applyBorder="1" applyAlignment="1" applyProtection="1">
      <alignment horizontal="center"/>
    </xf>
    <xf numFmtId="0" fontId="2" fillId="4" borderId="21" xfId="0" applyFont="1" applyFill="1" applyBorder="1" applyProtection="1"/>
    <xf numFmtId="0" fontId="2" fillId="4" borderId="22" xfId="0" applyFont="1" applyFill="1" applyBorder="1" applyProtection="1"/>
    <xf numFmtId="0" fontId="2" fillId="4" borderId="24" xfId="0" applyFont="1" applyFill="1" applyBorder="1" applyProtection="1"/>
    <xf numFmtId="0" fontId="4" fillId="4" borderId="21" xfId="0" applyFont="1" applyFill="1" applyBorder="1" applyProtection="1"/>
    <xf numFmtId="0" fontId="33" fillId="4" borderId="3" xfId="0" applyFont="1" applyFill="1" applyBorder="1" applyProtection="1"/>
    <xf numFmtId="0" fontId="31" fillId="4" borderId="21" xfId="0" applyFont="1" applyFill="1" applyBorder="1" applyAlignment="1" applyProtection="1">
      <alignment vertical="center"/>
    </xf>
    <xf numFmtId="0" fontId="31" fillId="4" borderId="22" xfId="0" applyFont="1" applyFill="1" applyBorder="1" applyAlignment="1" applyProtection="1">
      <alignment vertical="center"/>
    </xf>
    <xf numFmtId="165" fontId="33" fillId="4" borderId="24" xfId="0" applyNumberFormat="1" applyFont="1" applyFill="1" applyBorder="1" applyAlignment="1" applyProtection="1">
      <alignment vertical="center"/>
    </xf>
    <xf numFmtId="0" fontId="15" fillId="0" borderId="0" xfId="1" applyFont="1" applyAlignment="1">
      <alignment horizontal="left"/>
    </xf>
    <xf numFmtId="0" fontId="12" fillId="0" borderId="14" xfId="1" applyFont="1" applyBorder="1" applyAlignment="1">
      <alignment horizontal="center"/>
    </xf>
    <xf numFmtId="0" fontId="12" fillId="3" borderId="13" xfId="1" applyFont="1" applyFill="1" applyBorder="1" applyAlignment="1">
      <alignment horizontal="left" vertical="top" wrapText="1"/>
    </xf>
    <xf numFmtId="0" fontId="12" fillId="3" borderId="12" xfId="1" applyFont="1" applyFill="1" applyBorder="1" applyAlignment="1">
      <alignment horizontal="left" vertical="top"/>
    </xf>
    <xf numFmtId="0" fontId="12" fillId="3" borderId="10" xfId="1" applyFont="1" applyFill="1" applyBorder="1" applyAlignment="1">
      <alignment horizontal="left" vertical="top"/>
    </xf>
    <xf numFmtId="0" fontId="13" fillId="5" borderId="0" xfId="2" applyFill="1" applyAlignment="1">
      <alignment horizontal="left"/>
    </xf>
    <xf numFmtId="0" fontId="11" fillId="0" borderId="0" xfId="1" applyFont="1" applyBorder="1" applyAlignment="1">
      <alignment horizontal="left" vertical="top" wrapText="1"/>
    </xf>
    <xf numFmtId="0" fontId="20" fillId="0" borderId="18" xfId="1" applyFont="1" applyBorder="1" applyAlignment="1">
      <alignment horizontal="left" vertical="top" wrapText="1"/>
    </xf>
    <xf numFmtId="0" fontId="20" fillId="0" borderId="18" xfId="0" applyFont="1" applyBorder="1" applyAlignment="1">
      <alignment horizontal="left" vertical="top" wrapText="1"/>
    </xf>
    <xf numFmtId="0" fontId="0" fillId="0" borderId="18" xfId="0" applyBorder="1" applyAlignment="1">
      <alignment horizontal="left" vertical="top"/>
    </xf>
    <xf numFmtId="0" fontId="21" fillId="0" borderId="17" xfId="1" applyFont="1" applyBorder="1" applyAlignment="1">
      <alignment horizontal="left" vertical="top" wrapText="1"/>
    </xf>
    <xf numFmtId="0" fontId="20" fillId="0" borderId="17" xfId="1" applyFont="1" applyBorder="1" applyAlignment="1">
      <alignment horizontal="left" vertical="top" wrapText="1"/>
    </xf>
    <xf numFmtId="0" fontId="0" fillId="0" borderId="16" xfId="0" applyBorder="1" applyAlignment="1"/>
    <xf numFmtId="0" fontId="20" fillId="0" borderId="16" xfId="1" applyFont="1" applyBorder="1" applyAlignment="1">
      <alignment horizontal="left" vertical="top" wrapText="1"/>
    </xf>
    <xf numFmtId="0" fontId="6" fillId="0" borderId="16" xfId="1" applyFont="1" applyBorder="1" applyAlignment="1">
      <alignment horizontal="left" vertical="top" wrapText="1"/>
    </xf>
    <xf numFmtId="0" fontId="25" fillId="0" borderId="0" xfId="1" applyFont="1" applyAlignment="1">
      <alignment horizontal="left"/>
    </xf>
    <xf numFmtId="0" fontId="46" fillId="0" borderId="0" xfId="1" applyFont="1" applyAlignment="1">
      <alignment horizontal="left" vertical="center" wrapText="1"/>
    </xf>
    <xf numFmtId="0" fontId="23" fillId="0" borderId="19" xfId="1" applyFont="1" applyFill="1" applyBorder="1" applyAlignment="1">
      <alignment horizontal="left"/>
    </xf>
    <xf numFmtId="0" fontId="6" fillId="0" borderId="18" xfId="1" applyBorder="1" applyAlignment="1">
      <alignment horizontal="left" vertical="top" wrapText="1"/>
    </xf>
    <xf numFmtId="0" fontId="6" fillId="0" borderId="18" xfId="1" applyBorder="1" applyAlignment="1">
      <alignment horizontal="left" vertical="top"/>
    </xf>
    <xf numFmtId="0" fontId="34" fillId="4" borderId="2" xfId="0" applyFont="1" applyFill="1" applyBorder="1" applyProtection="1"/>
    <xf numFmtId="0" fontId="34" fillId="4" borderId="3" xfId="0" applyFont="1" applyFill="1" applyBorder="1" applyProtection="1"/>
    <xf numFmtId="0" fontId="37" fillId="4" borderId="6" xfId="0" applyFont="1" applyFill="1" applyBorder="1" applyAlignment="1" applyProtection="1">
      <alignment horizontal="center" vertical="center"/>
    </xf>
    <xf numFmtId="0" fontId="37" fillId="4" borderId="27" xfId="0" applyFont="1" applyFill="1" applyBorder="1" applyAlignment="1" applyProtection="1">
      <alignment horizontal="center" vertical="center"/>
    </xf>
    <xf numFmtId="0" fontId="37" fillId="4" borderId="7" xfId="0" applyFont="1" applyFill="1" applyBorder="1" applyAlignment="1" applyProtection="1">
      <alignment horizontal="center" vertical="center"/>
    </xf>
    <xf numFmtId="0" fontId="31" fillId="4" borderId="25" xfId="0" applyFont="1" applyFill="1" applyBorder="1" applyProtection="1"/>
    <xf numFmtId="0" fontId="31" fillId="4" borderId="26" xfId="0" applyFont="1" applyFill="1" applyBorder="1" applyProtection="1"/>
    <xf numFmtId="0" fontId="34" fillId="4" borderId="6" xfId="0" applyFont="1" applyFill="1" applyBorder="1" applyProtection="1"/>
    <xf numFmtId="0" fontId="34" fillId="4" borderId="7" xfId="0" applyFont="1" applyFill="1" applyBorder="1" applyProtection="1"/>
    <xf numFmtId="0" fontId="30" fillId="4" borderId="27" xfId="0" applyFont="1" applyFill="1" applyBorder="1" applyProtection="1"/>
    <xf numFmtId="0" fontId="31" fillId="4" borderId="21" xfId="0" applyFont="1" applyFill="1" applyBorder="1" applyProtection="1"/>
    <xf numFmtId="0" fontId="31" fillId="4" borderId="24" xfId="0" applyFont="1" applyFill="1" applyBorder="1" applyProtection="1"/>
    <xf numFmtId="0" fontId="31" fillId="4" borderId="8" xfId="0" applyFont="1" applyFill="1" applyBorder="1" applyProtection="1"/>
    <xf numFmtId="0" fontId="30" fillId="4" borderId="22" xfId="0" applyFont="1" applyFill="1" applyBorder="1" applyProtection="1"/>
    <xf numFmtId="0" fontId="31" fillId="4" borderId="2" xfId="0" applyFont="1" applyFill="1" applyBorder="1" applyAlignment="1" applyProtection="1">
      <alignment vertical="top" wrapText="1"/>
    </xf>
    <xf numFmtId="0" fontId="31" fillId="4" borderId="3" xfId="0" applyFont="1" applyFill="1" applyBorder="1" applyAlignment="1" applyProtection="1">
      <alignment vertical="top" wrapText="1"/>
    </xf>
    <xf numFmtId="0" fontId="31" fillId="4" borderId="2" xfId="0" applyFont="1" applyFill="1" applyBorder="1" applyProtection="1"/>
    <xf numFmtId="0" fontId="31" fillId="4" borderId="3" xfId="0" applyFont="1" applyFill="1" applyBorder="1" applyProtection="1"/>
    <xf numFmtId="0" fontId="45" fillId="0" borderId="0" xfId="1" applyFont="1" applyAlignment="1" applyProtection="1">
      <alignment horizontal="left" vertical="center" wrapText="1"/>
    </xf>
    <xf numFmtId="0" fontId="46" fillId="0" borderId="0" xfId="1" applyFont="1" applyAlignment="1" applyProtection="1">
      <alignment horizontal="left" vertical="center" wrapText="1"/>
    </xf>
    <xf numFmtId="0" fontId="29" fillId="7" borderId="0" xfId="0" applyFont="1" applyFill="1" applyAlignment="1" applyProtection="1"/>
    <xf numFmtId="0" fontId="31" fillId="4" borderId="2" xfId="0" applyFont="1" applyFill="1" applyBorder="1" applyAlignment="1" applyProtection="1">
      <alignment horizontal="left" vertical="top" wrapText="1"/>
    </xf>
    <xf numFmtId="0" fontId="31" fillId="4" borderId="3" xfId="0" applyFont="1" applyFill="1" applyBorder="1" applyAlignment="1" applyProtection="1">
      <alignment horizontal="left" vertical="top" wrapText="1"/>
    </xf>
    <xf numFmtId="0" fontId="40" fillId="4" borderId="8" xfId="0" applyFont="1" applyFill="1" applyBorder="1" applyAlignment="1" applyProtection="1">
      <alignment horizontal="right"/>
    </xf>
    <xf numFmtId="0" fontId="40" fillId="4" borderId="3" xfId="0" applyFont="1" applyFill="1" applyBorder="1" applyAlignment="1" applyProtection="1">
      <alignment horizontal="right"/>
    </xf>
    <xf numFmtId="0" fontId="29" fillId="6" borderId="0" xfId="0" applyFont="1" applyFill="1" applyAlignment="1" applyProtection="1">
      <alignment horizontal="left" wrapText="1"/>
    </xf>
    <xf numFmtId="165" fontId="32" fillId="2" borderId="2" xfId="0" applyNumberFormat="1" applyFont="1" applyFill="1" applyBorder="1" applyAlignment="1" applyProtection="1">
      <alignment horizontal="left"/>
      <protection locked="0"/>
    </xf>
    <xf numFmtId="165" fontId="32" fillId="2" borderId="8" xfId="0" applyNumberFormat="1" applyFont="1" applyFill="1" applyBorder="1" applyAlignment="1" applyProtection="1">
      <alignment horizontal="left"/>
      <protection locked="0"/>
    </xf>
    <xf numFmtId="165" fontId="32" fillId="2" borderId="3" xfId="0" applyNumberFormat="1" applyFont="1" applyFill="1" applyBorder="1" applyAlignment="1" applyProtection="1">
      <alignment horizontal="left"/>
      <protection locked="0"/>
    </xf>
    <xf numFmtId="164" fontId="31" fillId="4" borderId="2" xfId="0" applyNumberFormat="1" applyFont="1" applyFill="1" applyBorder="1" applyAlignment="1" applyProtection="1">
      <alignment horizontal="left"/>
    </xf>
    <xf numFmtId="0" fontId="31" fillId="4" borderId="8" xfId="0" applyFont="1" applyFill="1" applyBorder="1" applyAlignment="1" applyProtection="1">
      <alignment horizontal="left"/>
    </xf>
    <xf numFmtId="0" fontId="31" fillId="4" borderId="3" xfId="0" applyFont="1" applyFill="1" applyBorder="1" applyAlignment="1" applyProtection="1">
      <alignment horizontal="left"/>
    </xf>
    <xf numFmtId="0" fontId="31" fillId="4" borderId="6" xfId="0" applyFont="1" applyFill="1" applyBorder="1" applyProtection="1"/>
    <xf numFmtId="0" fontId="31" fillId="4" borderId="27" xfId="0" applyFont="1" applyFill="1" applyBorder="1" applyProtection="1"/>
    <xf numFmtId="0" fontId="31" fillId="4" borderId="7" xfId="0" applyFont="1" applyFill="1" applyBorder="1" applyProtection="1"/>
    <xf numFmtId="0" fontId="31" fillId="4" borderId="6" xfId="0" applyFont="1" applyFill="1" applyBorder="1" applyAlignment="1" applyProtection="1">
      <alignment wrapText="1"/>
    </xf>
    <xf numFmtId="0" fontId="31" fillId="4" borderId="27" xfId="0" applyFont="1" applyFill="1" applyBorder="1" applyAlignment="1" applyProtection="1">
      <alignment wrapText="1"/>
    </xf>
    <xf numFmtId="0" fontId="31" fillId="4" borderId="2" xfId="0" applyFont="1" applyFill="1" applyBorder="1" applyAlignment="1" applyProtection="1">
      <alignment wrapText="1"/>
    </xf>
    <xf numFmtId="0" fontId="31" fillId="4" borderId="8" xfId="0" applyFont="1" applyFill="1" applyBorder="1" applyAlignment="1" applyProtection="1">
      <alignment wrapText="1"/>
    </xf>
    <xf numFmtId="0" fontId="31" fillId="4" borderId="3" xfId="0" applyFont="1" applyFill="1" applyBorder="1" applyAlignment="1" applyProtection="1">
      <alignment wrapText="1"/>
    </xf>
    <xf numFmtId="0" fontId="30" fillId="4" borderId="21" xfId="0" applyFont="1" applyFill="1" applyBorder="1" applyAlignment="1" applyProtection="1">
      <alignment horizontal="center" vertical="center"/>
    </xf>
    <xf numFmtId="0" fontId="30" fillId="4" borderId="22" xfId="0" applyFont="1" applyFill="1" applyBorder="1" applyAlignment="1" applyProtection="1">
      <alignment horizontal="center" vertical="center"/>
    </xf>
    <xf numFmtId="0" fontId="30" fillId="4" borderId="24" xfId="0" applyFont="1" applyFill="1" applyBorder="1" applyAlignment="1" applyProtection="1">
      <alignment horizontal="center" vertical="center"/>
    </xf>
    <xf numFmtId="0" fontId="30" fillId="4" borderId="6" xfId="0" applyFont="1" applyFill="1" applyBorder="1" applyAlignment="1" applyProtection="1">
      <alignment horizontal="center" vertical="center"/>
    </xf>
    <xf numFmtId="0" fontId="30" fillId="4" borderId="27" xfId="0" applyFont="1" applyFill="1" applyBorder="1" applyAlignment="1" applyProtection="1">
      <alignment horizontal="center" vertical="center"/>
    </xf>
    <xf numFmtId="0" fontId="30" fillId="4" borderId="7" xfId="0" applyFont="1" applyFill="1" applyBorder="1" applyAlignment="1" applyProtection="1">
      <alignment horizontal="center" vertical="center"/>
    </xf>
    <xf numFmtId="0" fontId="4" fillId="4" borderId="2" xfId="0" applyFont="1" applyFill="1" applyBorder="1" applyAlignment="1" applyProtection="1"/>
    <xf numFmtId="0" fontId="0" fillId="0" borderId="8" xfId="0" applyBorder="1" applyAlignment="1"/>
    <xf numFmtId="0" fontId="0" fillId="0" borderId="3" xfId="0" applyBorder="1" applyAlignment="1"/>
    <xf numFmtId="0" fontId="0" fillId="0" borderId="6"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0" fontId="30" fillId="4" borderId="21" xfId="0" applyFont="1" applyFill="1" applyBorder="1" applyAlignment="1" applyProtection="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6" xfId="0" applyFont="1" applyBorder="1" applyAlignment="1">
      <alignment vertical="center"/>
    </xf>
    <xf numFmtId="0" fontId="2" fillId="0" borderId="27" xfId="0" applyFont="1" applyBorder="1" applyAlignment="1">
      <alignment vertical="center"/>
    </xf>
    <xf numFmtId="0" fontId="2" fillId="0" borderId="7" xfId="0" applyFont="1" applyBorder="1" applyAlignment="1">
      <alignment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465667</xdr:colOff>
      <xdr:row>7</xdr:row>
      <xdr:rowOff>2018955</xdr:rowOff>
    </xdr:from>
    <xdr:to>
      <xdr:col>19</xdr:col>
      <xdr:colOff>0</xdr:colOff>
      <xdr:row>7</xdr:row>
      <xdr:rowOff>4585374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75084" y="6262872"/>
          <a:ext cx="3831166" cy="25664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431800</xdr:colOff>
          <xdr:row>12</xdr:row>
          <xdr:rowOff>76200</xdr:rowOff>
        </xdr:from>
        <xdr:to>
          <xdr:col>10</xdr:col>
          <xdr:colOff>469900</xdr:colOff>
          <xdr:row>14</xdr:row>
          <xdr:rowOff>146050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IE" sz="1400" b="1" i="0" u="none" strike="noStrike" baseline="0">
                  <a:solidFill>
                    <a:srgbClr val="008000"/>
                  </a:solidFill>
                  <a:latin typeface="Calibri"/>
                  <a:cs typeface="Calibri"/>
                </a:rPr>
                <a:t>Click to Print Page</a:t>
              </a:r>
            </a:p>
          </xdr:txBody>
        </xdr:sp>
        <xdr:clientData fPrintsWithSheet="0"/>
      </xdr:twoCellAnchor>
    </mc:Choice>
    <mc:Fallback/>
  </mc:AlternateContent>
  <xdr:twoCellAnchor>
    <xdr:from>
      <xdr:col>12</xdr:col>
      <xdr:colOff>52916</xdr:colOff>
      <xdr:row>7</xdr:row>
      <xdr:rowOff>1756832</xdr:rowOff>
    </xdr:from>
    <xdr:to>
      <xdr:col>13</xdr:col>
      <xdr:colOff>353483</xdr:colOff>
      <xdr:row>7</xdr:row>
      <xdr:rowOff>2671232</xdr:rowOff>
    </xdr:to>
    <xdr:sp macro="" textlink="">
      <xdr:nvSpPr>
        <xdr:cNvPr id="9" name="Rectangle 8"/>
        <xdr:cNvSpPr/>
      </xdr:nvSpPr>
      <xdr:spPr>
        <a:xfrm>
          <a:off x="6805083" y="6127749"/>
          <a:ext cx="914400" cy="9144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9</xdr:col>
      <xdr:colOff>485774</xdr:colOff>
      <xdr:row>7</xdr:row>
      <xdr:rowOff>1943100</xdr:rowOff>
    </xdr:from>
    <xdr:to>
      <xdr:col>12</xdr:col>
      <xdr:colOff>275165</xdr:colOff>
      <xdr:row>7</xdr:row>
      <xdr:rowOff>4514850</xdr:rowOff>
    </xdr:to>
    <xdr:sp macro="" textlink="">
      <xdr:nvSpPr>
        <xdr:cNvPr id="6" name="Left Arrow Callout 5"/>
        <xdr:cNvSpPr/>
      </xdr:nvSpPr>
      <xdr:spPr>
        <a:xfrm>
          <a:off x="6253691" y="6187017"/>
          <a:ext cx="1630891" cy="2571750"/>
        </a:xfrm>
        <a:prstGeom prst="left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300">
              <a:solidFill>
                <a:schemeClr val="lt1"/>
              </a:solidFill>
              <a:effectLst/>
              <a:latin typeface="+mn-lt"/>
              <a:ea typeface="+mn-ea"/>
              <a:cs typeface="+mn-cs"/>
            </a:rPr>
            <a:t>Par</a:t>
          </a:r>
          <a:r>
            <a:rPr lang="en-IE" sz="1300">
              <a:solidFill>
                <a:schemeClr val="bg1"/>
              </a:solidFill>
              <a:effectLst/>
              <a:latin typeface="+mn-lt"/>
              <a:ea typeface="+mn-ea"/>
              <a:cs typeface="+mn-cs"/>
            </a:rPr>
            <a:t>a</a:t>
          </a:r>
          <a:r>
            <a:rPr lang="en-IE" sz="1300" baseline="0">
              <a:solidFill>
                <a:schemeClr val="bg1"/>
              </a:solidFill>
              <a:effectLst/>
              <a:latin typeface="+mn-lt"/>
              <a:ea typeface="+mn-ea"/>
              <a:cs typeface="+mn-cs"/>
            </a:rPr>
            <a:t> 7 of Circular 15/2019 (or Circular 6/2020) </a:t>
          </a:r>
          <a:r>
            <a:rPr lang="en-IE" sz="1300" baseline="0">
              <a:solidFill>
                <a:schemeClr val="lt1"/>
              </a:solidFill>
              <a:effectLst/>
              <a:latin typeface="+mn-lt"/>
              <a:ea typeface="+mn-ea"/>
              <a:cs typeface="+mn-cs"/>
            </a:rPr>
            <a:t>explains in detail the pieces of information required to calculate the limits</a:t>
          </a:r>
          <a:endParaRPr lang="en-IE" sz="1300">
            <a:effectLst/>
          </a:endParaRPr>
        </a:p>
        <a:p>
          <a:pPr algn="l"/>
          <a:endParaRPr lang="en-IE" sz="1100"/>
        </a:p>
      </xdr:txBody>
    </xdr:sp>
    <xdr:clientData/>
  </xdr:twoCellAnchor>
  <xdr:twoCellAnchor>
    <xdr:from>
      <xdr:col>0</xdr:col>
      <xdr:colOff>0</xdr:colOff>
      <xdr:row>0</xdr:row>
      <xdr:rowOff>10583</xdr:rowOff>
    </xdr:from>
    <xdr:to>
      <xdr:col>1</xdr:col>
      <xdr:colOff>9524</xdr:colOff>
      <xdr:row>7</xdr:row>
      <xdr:rowOff>2698750</xdr:rowOff>
    </xdr:to>
    <xdr:sp macro="" textlink="">
      <xdr:nvSpPr>
        <xdr:cNvPr id="10" name="Right Arrow 9"/>
        <xdr:cNvSpPr/>
      </xdr:nvSpPr>
      <xdr:spPr>
        <a:xfrm rot="5400000">
          <a:off x="-3058584" y="3069167"/>
          <a:ext cx="6983942" cy="866774"/>
        </a:xfrm>
        <a:prstGeom prst="rightArrow">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en-IE" sz="2800"/>
            <a:t>    S C R O L L    D O W N</a:t>
          </a:r>
        </a:p>
      </xdr:txBody>
    </xdr:sp>
    <xdr:clientData/>
  </xdr:twoCellAnchor>
  <xdr:twoCellAnchor editAs="oneCell">
    <xdr:from>
      <xdr:col>1</xdr:col>
      <xdr:colOff>31750</xdr:colOff>
      <xdr:row>7</xdr:row>
      <xdr:rowOff>719667</xdr:rowOff>
    </xdr:from>
    <xdr:to>
      <xdr:col>9</xdr:col>
      <xdr:colOff>411732</xdr:colOff>
      <xdr:row>7</xdr:row>
      <xdr:rowOff>4572000</xdr:rowOff>
    </xdr:to>
    <xdr:pic>
      <xdr:nvPicPr>
        <xdr:cNvPr id="11" name="Picture 1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0500" y="4900084"/>
          <a:ext cx="5290649" cy="3852333"/>
        </a:xfrm>
        <a:prstGeom prst="rect">
          <a:avLst/>
        </a:prstGeom>
      </xdr:spPr>
    </xdr:pic>
    <xdr:clientData/>
  </xdr:twoCellAnchor>
  <xdr:twoCellAnchor editAs="oneCell">
    <xdr:from>
      <xdr:col>13</xdr:col>
      <xdr:colOff>332509</xdr:colOff>
      <xdr:row>7</xdr:row>
      <xdr:rowOff>751416</xdr:rowOff>
    </xdr:from>
    <xdr:to>
      <xdr:col>20</xdr:col>
      <xdr:colOff>151383</xdr:colOff>
      <xdr:row>7</xdr:row>
      <xdr:rowOff>2018075</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55759" y="4995333"/>
          <a:ext cx="3755874" cy="1266659"/>
        </a:xfrm>
        <a:prstGeom prst="rect">
          <a:avLst/>
        </a:prstGeom>
      </xdr:spPr>
    </xdr:pic>
    <xdr:clientData/>
  </xdr:twoCellAnchor>
  <xdr:twoCellAnchor>
    <xdr:from>
      <xdr:col>10</xdr:col>
      <xdr:colOff>444499</xdr:colOff>
      <xdr:row>7</xdr:row>
      <xdr:rowOff>783165</xdr:rowOff>
    </xdr:from>
    <xdr:to>
      <xdr:col>12</xdr:col>
      <xdr:colOff>275165</xdr:colOff>
      <xdr:row>7</xdr:row>
      <xdr:rowOff>1862666</xdr:rowOff>
    </xdr:to>
    <xdr:sp macro="" textlink="">
      <xdr:nvSpPr>
        <xdr:cNvPr id="3" name="Rectangular Callout 2"/>
        <xdr:cNvSpPr/>
      </xdr:nvSpPr>
      <xdr:spPr>
        <a:xfrm>
          <a:off x="6826249" y="5027082"/>
          <a:ext cx="1058333" cy="1079501"/>
        </a:xfrm>
        <a:prstGeom prst="wedgeRectCallout">
          <a:avLst>
            <a:gd name="adj1" fmla="val 286660"/>
            <a:gd name="adj2" fmla="val -67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200"/>
            <a:t>Select the</a:t>
          </a:r>
          <a:r>
            <a:rPr lang="en-IE" sz="1200" baseline="0"/>
            <a:t> correct type of member from drop-down list </a:t>
          </a:r>
          <a:endParaRPr lang="en-IE"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27709</xdr:colOff>
      <xdr:row>8</xdr:row>
      <xdr:rowOff>0</xdr:rowOff>
    </xdr:from>
    <xdr:to>
      <xdr:col>4</xdr:col>
      <xdr:colOff>483252</xdr:colOff>
      <xdr:row>8</xdr:row>
      <xdr:rowOff>229964</xdr:rowOff>
    </xdr:to>
    <xdr:sp macro="" textlink="">
      <xdr:nvSpPr>
        <xdr:cNvPr id="2" name="Left Arrow 1"/>
        <xdr:cNvSpPr/>
      </xdr:nvSpPr>
      <xdr:spPr>
        <a:xfrm>
          <a:off x="5370368" y="1047750"/>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18184</xdr:colOff>
      <xdr:row>9</xdr:row>
      <xdr:rowOff>76200</xdr:rowOff>
    </xdr:from>
    <xdr:to>
      <xdr:col>4</xdr:col>
      <xdr:colOff>473727</xdr:colOff>
      <xdr:row>9</xdr:row>
      <xdr:rowOff>306164</xdr:rowOff>
    </xdr:to>
    <xdr:sp macro="" textlink="">
      <xdr:nvSpPr>
        <xdr:cNvPr id="3" name="Left Arrow 2"/>
        <xdr:cNvSpPr/>
      </xdr:nvSpPr>
      <xdr:spPr>
        <a:xfrm>
          <a:off x="5933209" y="2171700"/>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18184</xdr:colOff>
      <xdr:row>10</xdr:row>
      <xdr:rowOff>104775</xdr:rowOff>
    </xdr:from>
    <xdr:to>
      <xdr:col>4</xdr:col>
      <xdr:colOff>473727</xdr:colOff>
      <xdr:row>10</xdr:row>
      <xdr:rowOff>334739</xdr:rowOff>
    </xdr:to>
    <xdr:sp macro="" textlink="">
      <xdr:nvSpPr>
        <xdr:cNvPr id="4" name="Left Arrow 3"/>
        <xdr:cNvSpPr/>
      </xdr:nvSpPr>
      <xdr:spPr>
        <a:xfrm>
          <a:off x="5933209" y="2600325"/>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18184</xdr:colOff>
      <xdr:row>11</xdr:row>
      <xdr:rowOff>95250</xdr:rowOff>
    </xdr:from>
    <xdr:to>
      <xdr:col>4</xdr:col>
      <xdr:colOff>473727</xdr:colOff>
      <xdr:row>11</xdr:row>
      <xdr:rowOff>325214</xdr:rowOff>
    </xdr:to>
    <xdr:sp macro="" textlink="">
      <xdr:nvSpPr>
        <xdr:cNvPr id="5" name="Left Arrow 4"/>
        <xdr:cNvSpPr/>
      </xdr:nvSpPr>
      <xdr:spPr>
        <a:xfrm>
          <a:off x="5933209" y="2790825"/>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27709</xdr:colOff>
      <xdr:row>12</xdr:row>
      <xdr:rowOff>142875</xdr:rowOff>
    </xdr:from>
    <xdr:to>
      <xdr:col>4</xdr:col>
      <xdr:colOff>483252</xdr:colOff>
      <xdr:row>12</xdr:row>
      <xdr:rowOff>372839</xdr:rowOff>
    </xdr:to>
    <xdr:sp macro="" textlink="">
      <xdr:nvSpPr>
        <xdr:cNvPr id="6" name="Left Arrow 5"/>
        <xdr:cNvSpPr/>
      </xdr:nvSpPr>
      <xdr:spPr>
        <a:xfrm>
          <a:off x="5942734" y="3257550"/>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37234</xdr:colOff>
      <xdr:row>13</xdr:row>
      <xdr:rowOff>104775</xdr:rowOff>
    </xdr:from>
    <xdr:to>
      <xdr:col>4</xdr:col>
      <xdr:colOff>492777</xdr:colOff>
      <xdr:row>13</xdr:row>
      <xdr:rowOff>334739</xdr:rowOff>
    </xdr:to>
    <xdr:sp macro="" textlink="">
      <xdr:nvSpPr>
        <xdr:cNvPr id="7" name="Left Arrow 6"/>
        <xdr:cNvSpPr/>
      </xdr:nvSpPr>
      <xdr:spPr>
        <a:xfrm>
          <a:off x="5952259" y="3695700"/>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27709</xdr:colOff>
      <xdr:row>14</xdr:row>
      <xdr:rowOff>114300</xdr:rowOff>
    </xdr:from>
    <xdr:to>
      <xdr:col>4</xdr:col>
      <xdr:colOff>483252</xdr:colOff>
      <xdr:row>14</xdr:row>
      <xdr:rowOff>344264</xdr:rowOff>
    </xdr:to>
    <xdr:sp macro="" textlink="">
      <xdr:nvSpPr>
        <xdr:cNvPr id="8" name="Left Arrow 7"/>
        <xdr:cNvSpPr/>
      </xdr:nvSpPr>
      <xdr:spPr>
        <a:xfrm>
          <a:off x="5942734" y="4352925"/>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27709</xdr:colOff>
      <xdr:row>16</xdr:row>
      <xdr:rowOff>95250</xdr:rowOff>
    </xdr:from>
    <xdr:to>
      <xdr:col>4</xdr:col>
      <xdr:colOff>483252</xdr:colOff>
      <xdr:row>16</xdr:row>
      <xdr:rowOff>325214</xdr:rowOff>
    </xdr:to>
    <xdr:sp macro="" textlink="">
      <xdr:nvSpPr>
        <xdr:cNvPr id="9" name="Left Arrow 8"/>
        <xdr:cNvSpPr/>
      </xdr:nvSpPr>
      <xdr:spPr>
        <a:xfrm>
          <a:off x="5942734" y="5019675"/>
          <a:ext cx="455543" cy="229964"/>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76200</xdr:colOff>
      <xdr:row>25</xdr:row>
      <xdr:rowOff>133349</xdr:rowOff>
    </xdr:from>
    <xdr:to>
      <xdr:col>8</xdr:col>
      <xdr:colOff>114300</xdr:colOff>
      <xdr:row>37</xdr:row>
      <xdr:rowOff>19050</xdr:rowOff>
    </xdr:to>
    <xdr:sp macro="" textlink="">
      <xdr:nvSpPr>
        <xdr:cNvPr id="10" name="Left Arrow Callout 9"/>
        <xdr:cNvSpPr/>
      </xdr:nvSpPr>
      <xdr:spPr>
        <a:xfrm>
          <a:off x="6610350" y="7915274"/>
          <a:ext cx="1866900" cy="2466976"/>
        </a:xfrm>
        <a:prstGeom prst="leftArrowCallou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IE" sz="1100">
              <a:solidFill>
                <a:schemeClr val="lt1"/>
              </a:solidFill>
              <a:effectLst/>
              <a:latin typeface="+mn-lt"/>
              <a:ea typeface="+mn-ea"/>
              <a:cs typeface="+mn-cs"/>
            </a:rPr>
            <a:t/>
          </a:r>
          <a:br>
            <a:rPr lang="en-IE" sz="1100">
              <a:solidFill>
                <a:schemeClr val="lt1"/>
              </a:solidFill>
              <a:effectLst/>
              <a:latin typeface="+mn-lt"/>
              <a:ea typeface="+mn-ea"/>
              <a:cs typeface="+mn-cs"/>
            </a:rPr>
          </a:br>
          <a:r>
            <a:rPr lang="en-IE" sz="1100">
              <a:solidFill>
                <a:schemeClr val="lt1"/>
              </a:solidFill>
              <a:effectLst/>
              <a:latin typeface="+mn-lt"/>
              <a:ea typeface="+mn-ea"/>
              <a:cs typeface="+mn-cs"/>
            </a:rPr>
            <a:t>Users</a:t>
          </a:r>
          <a:r>
            <a:rPr lang="en-IE" sz="1100" baseline="0">
              <a:solidFill>
                <a:schemeClr val="lt1"/>
              </a:solidFill>
              <a:effectLst/>
              <a:latin typeface="+mn-lt"/>
              <a:ea typeface="+mn-ea"/>
              <a:cs typeface="+mn-cs"/>
            </a:rPr>
            <a:t> should be careful to use the correct limit depending on whether is member is availing of:</a:t>
          </a:r>
        </a:p>
        <a:p>
          <a:endParaRPr lang="en-IE">
            <a:effectLst/>
          </a:endParaRPr>
        </a:p>
        <a:p>
          <a:r>
            <a:rPr lang="en-IE" sz="1100" baseline="0">
              <a:solidFill>
                <a:schemeClr val="lt1"/>
              </a:solidFill>
              <a:effectLst/>
              <a:latin typeface="+mn-lt"/>
              <a:ea typeface="+mn-ea"/>
              <a:cs typeface="+mn-cs"/>
            </a:rPr>
            <a:t>i) actual purchase; or</a:t>
          </a:r>
          <a:endParaRPr lang="en-IE">
            <a:effectLst/>
          </a:endParaRPr>
        </a:p>
        <a:p>
          <a:r>
            <a:rPr lang="en-IE" sz="1100" baseline="0">
              <a:solidFill>
                <a:schemeClr val="lt1"/>
              </a:solidFill>
              <a:effectLst/>
              <a:latin typeface="+mn-lt"/>
              <a:ea typeface="+mn-ea"/>
              <a:cs typeface="+mn-cs"/>
            </a:rPr>
            <a:t>ii) purchase by way of transfer</a:t>
          </a:r>
          <a:endParaRPr lang="en-IE">
            <a:effectLst/>
          </a:endParaRPr>
        </a:p>
        <a:p>
          <a:pPr lvl="1" algn="l"/>
          <a:endParaRPr lang="en-IE" sz="1100"/>
        </a:p>
      </xdr:txBody>
    </xdr:sp>
    <xdr:clientData/>
  </xdr:twoCellAnchor>
  <xdr:oneCellAnchor>
    <xdr:from>
      <xdr:col>10</xdr:col>
      <xdr:colOff>590550</xdr:colOff>
      <xdr:row>31</xdr:row>
      <xdr:rowOff>95250</xdr:rowOff>
    </xdr:from>
    <xdr:ext cx="184731" cy="264560"/>
    <xdr:sp macro="" textlink="">
      <xdr:nvSpPr>
        <xdr:cNvPr id="11" name="TextBox 10"/>
        <xdr:cNvSpPr txBox="1"/>
      </xdr:nvSpPr>
      <xdr:spPr>
        <a:xfrm>
          <a:off x="10363200" y="923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mc:AlternateContent xmlns:mc="http://schemas.openxmlformats.org/markup-compatibility/2006">
    <mc:Choice xmlns:a14="http://schemas.microsoft.com/office/drawing/2010/main" Requires="a14">
      <xdr:twoCellAnchor editAs="oneCell">
        <xdr:from>
          <xdr:col>1</xdr:col>
          <xdr:colOff>1803400</xdr:colOff>
          <xdr:row>45</xdr:row>
          <xdr:rowOff>114300</xdr:rowOff>
        </xdr:from>
        <xdr:to>
          <xdr:col>2</xdr:col>
          <xdr:colOff>927100</xdr:colOff>
          <xdr:row>48</xdr:row>
          <xdr:rowOff>0</xdr:rowOff>
        </xdr:to>
        <xdr:sp macro="" textlink="">
          <xdr:nvSpPr>
            <xdr:cNvPr id="2049" name="Button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IE" sz="1400" b="1" i="0" u="none" strike="noStrike" baseline="0">
                  <a:solidFill>
                    <a:srgbClr val="008000"/>
                  </a:solidFill>
                  <a:latin typeface="Calibri"/>
                  <a:cs typeface="Calibri"/>
                </a:rPr>
                <a:t>Click to Print Page</a:t>
              </a:r>
            </a:p>
          </xdr:txBody>
        </xdr:sp>
        <xdr:clientData fPrintsWithSheet="0"/>
      </xdr:twoCellAnchor>
    </mc:Choice>
    <mc:Fallback/>
  </mc:AlternateContent>
  <xdr:twoCellAnchor>
    <xdr:from>
      <xdr:col>4</xdr:col>
      <xdr:colOff>600074</xdr:colOff>
      <xdr:row>14</xdr:row>
      <xdr:rowOff>419100</xdr:rowOff>
    </xdr:from>
    <xdr:to>
      <xdr:col>8</xdr:col>
      <xdr:colOff>28574</xdr:colOff>
      <xdr:row>16</xdr:row>
      <xdr:rowOff>307848</xdr:rowOff>
    </xdr:to>
    <xdr:sp macro="" textlink="">
      <xdr:nvSpPr>
        <xdr:cNvPr id="16" name="Flowchart: Display 15"/>
        <xdr:cNvSpPr/>
      </xdr:nvSpPr>
      <xdr:spPr>
        <a:xfrm>
          <a:off x="6419849" y="4381500"/>
          <a:ext cx="2066925" cy="612648"/>
        </a:xfrm>
        <a:prstGeom prst="flowChartDisplay">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a:solidFill>
                <a:schemeClr val="lt1"/>
              </a:solidFill>
              <a:effectLst/>
              <a:latin typeface="+mn-lt"/>
              <a:ea typeface="+mn-ea"/>
              <a:cs typeface="+mn-cs"/>
            </a:rPr>
            <a:t>The</a:t>
          </a:r>
          <a:r>
            <a:rPr lang="en-IE" sz="1100" baseline="0">
              <a:solidFill>
                <a:schemeClr val="lt1"/>
              </a:solidFill>
              <a:effectLst/>
              <a:latin typeface="+mn-lt"/>
              <a:ea typeface="+mn-ea"/>
              <a:cs typeface="+mn-cs"/>
            </a:rPr>
            <a:t> Purchase Multiplier is not relevant to  </a:t>
          </a:r>
          <a:r>
            <a:rPr lang="en-IE" sz="1100" b="1" u="sng" baseline="0">
              <a:solidFill>
                <a:schemeClr val="lt1"/>
              </a:solidFill>
              <a:effectLst/>
              <a:latin typeface="+mn-lt"/>
              <a:ea typeface="+mn-ea"/>
              <a:cs typeface="+mn-cs"/>
            </a:rPr>
            <a:t>transfer</a:t>
          </a:r>
          <a:endParaRPr lang="en-IE">
            <a:effectLst/>
          </a:endParaRPr>
        </a:p>
        <a:p>
          <a:pPr algn="l"/>
          <a:endParaRPr lang="en-I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47626</xdr:colOff>
      <xdr:row>6</xdr:row>
      <xdr:rowOff>9525</xdr:rowOff>
    </xdr:from>
    <xdr:to>
      <xdr:col>5</xdr:col>
      <xdr:colOff>504826</xdr:colOff>
      <xdr:row>7</xdr:row>
      <xdr:rowOff>9525</xdr:rowOff>
    </xdr:to>
    <xdr:sp macro="" textlink="">
      <xdr:nvSpPr>
        <xdr:cNvPr id="2" name="Left Arrow 1"/>
        <xdr:cNvSpPr/>
      </xdr:nvSpPr>
      <xdr:spPr>
        <a:xfrm>
          <a:off x="5095876" y="1152525"/>
          <a:ext cx="457200" cy="200025"/>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0</xdr:col>
      <xdr:colOff>1279523</xdr:colOff>
      <xdr:row>24</xdr:row>
      <xdr:rowOff>9525</xdr:rowOff>
    </xdr:from>
    <xdr:to>
      <xdr:col>0</xdr:col>
      <xdr:colOff>1696966</xdr:colOff>
      <xdr:row>24</xdr:row>
      <xdr:rowOff>191863</xdr:rowOff>
    </xdr:to>
    <xdr:sp macro="" textlink="">
      <xdr:nvSpPr>
        <xdr:cNvPr id="5" name="Left Arrow 4"/>
        <xdr:cNvSpPr/>
      </xdr:nvSpPr>
      <xdr:spPr>
        <a:xfrm rot="10800000">
          <a:off x="1279523" y="4743450"/>
          <a:ext cx="417443" cy="182338"/>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0</xdr:col>
      <xdr:colOff>247651</xdr:colOff>
      <xdr:row>9</xdr:row>
      <xdr:rowOff>104775</xdr:rowOff>
    </xdr:from>
    <xdr:to>
      <xdr:col>0</xdr:col>
      <xdr:colOff>1628775</xdr:colOff>
      <xdr:row>21</xdr:row>
      <xdr:rowOff>190500</xdr:rowOff>
    </xdr:to>
    <xdr:sp macro="" textlink="">
      <xdr:nvSpPr>
        <xdr:cNvPr id="6" name="Flowchart: Alternate Process 5"/>
        <xdr:cNvSpPr/>
      </xdr:nvSpPr>
      <xdr:spPr>
        <a:xfrm>
          <a:off x="247651" y="1847850"/>
          <a:ext cx="1381124" cy="2476500"/>
        </a:xfrm>
        <a:prstGeom prst="flowChartAlternateProcess">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IE" sz="1100"/>
            <a:t>IMPORTANT:</a:t>
          </a:r>
          <a:r>
            <a:rPr lang="en-IE" sz="1100" baseline="0"/>
            <a:t> Scheme members can purchase (or purchase by way of transfer) up to a maximum of the limit on pension referable amounts </a:t>
          </a:r>
          <a:r>
            <a:rPr lang="en-IE" sz="1100" b="1" u="sng" baseline="0"/>
            <a:t>and</a:t>
          </a:r>
          <a:r>
            <a:rPr lang="en-IE" sz="1100" baseline="0"/>
            <a:t> the limit on lump sum referable amounts calculated for them</a:t>
          </a:r>
          <a:endParaRPr lang="en-IE" sz="1100"/>
        </a:p>
      </xdr:txBody>
    </xdr:sp>
    <xdr:clientData/>
  </xdr:twoCellAnchor>
  <xdr:twoCellAnchor>
    <xdr:from>
      <xdr:col>6</xdr:col>
      <xdr:colOff>361951</xdr:colOff>
      <xdr:row>25</xdr:row>
      <xdr:rowOff>123823</xdr:rowOff>
    </xdr:from>
    <xdr:to>
      <xdr:col>9</xdr:col>
      <xdr:colOff>666750</xdr:colOff>
      <xdr:row>32</xdr:row>
      <xdr:rowOff>180974</xdr:rowOff>
    </xdr:to>
    <xdr:sp macro="" textlink="">
      <xdr:nvSpPr>
        <xdr:cNvPr id="3" name="Rounded Rectangle 2"/>
        <xdr:cNvSpPr/>
      </xdr:nvSpPr>
      <xdr:spPr>
        <a:xfrm>
          <a:off x="5991226" y="5305423"/>
          <a:ext cx="2447924" cy="1447801"/>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IE" sz="1100">
              <a:solidFill>
                <a:schemeClr val="lt1"/>
              </a:solidFill>
              <a:effectLst/>
              <a:latin typeface="+mn-lt"/>
              <a:ea typeface="+mn-ea"/>
              <a:cs typeface="+mn-cs"/>
            </a:rPr>
            <a:t>IMPORTANT (TRANSFER</a:t>
          </a:r>
          <a:r>
            <a:rPr lang="en-IE" sz="1100" baseline="0">
              <a:solidFill>
                <a:schemeClr val="lt1"/>
              </a:solidFill>
              <a:effectLst/>
              <a:latin typeface="+mn-lt"/>
              <a:ea typeface="+mn-ea"/>
              <a:cs typeface="+mn-cs"/>
            </a:rPr>
            <a:t> ONLY)</a:t>
          </a:r>
          <a:r>
            <a:rPr lang="en-IE" sz="1100">
              <a:solidFill>
                <a:schemeClr val="lt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en-IE" sz="1100">
              <a:solidFill>
                <a:schemeClr val="lt1"/>
              </a:solidFill>
              <a:effectLst/>
              <a:latin typeface="+mn-lt"/>
              <a:ea typeface="+mn-ea"/>
              <a:cs typeface="+mn-cs"/>
            </a:rPr>
            <a:t>If a</a:t>
          </a:r>
          <a:r>
            <a:rPr lang="en-IE" sz="1100" baseline="0">
              <a:solidFill>
                <a:schemeClr val="lt1"/>
              </a:solidFill>
              <a:effectLst/>
              <a:latin typeface="+mn-lt"/>
              <a:ea typeface="+mn-ea"/>
              <a:cs typeface="+mn-cs"/>
            </a:rPr>
            <a:t> member's</a:t>
          </a:r>
          <a:r>
            <a:rPr lang="en-IE" sz="1100">
              <a:solidFill>
                <a:schemeClr val="lt1"/>
              </a:solidFill>
              <a:effectLst/>
              <a:latin typeface="+mn-lt"/>
              <a:ea typeface="+mn-ea"/>
              <a:cs typeface="+mn-cs"/>
            </a:rPr>
            <a:t> </a:t>
          </a:r>
          <a:r>
            <a:rPr lang="en-IE" sz="1100" baseline="0">
              <a:solidFill>
                <a:schemeClr val="lt1"/>
              </a:solidFill>
              <a:effectLst/>
              <a:latin typeface="+mn-lt"/>
              <a:ea typeface="+mn-ea"/>
              <a:cs typeface="+mn-cs"/>
            </a:rPr>
            <a:t>transfer value exceeds the total cost of purchasing the maximum limit of pension and lump sum referable amounts available to the member, the balance of the transfer value will be lost</a:t>
          </a:r>
          <a:r>
            <a:rPr lang="en-IE" sz="1100">
              <a:solidFill>
                <a:schemeClr val="lt1"/>
              </a:solidFill>
              <a:effectLst/>
              <a:latin typeface="+mn-lt"/>
              <a:ea typeface="+mn-ea"/>
              <a:cs typeface="+mn-cs"/>
            </a:rPr>
            <a:t> </a:t>
          </a:r>
          <a:endParaRPr lang="en-IE">
            <a:effectLst/>
          </a:endParaRPr>
        </a:p>
        <a:p>
          <a:pPr algn="l"/>
          <a:endParaRPr lang="en-IE" sz="1100"/>
        </a:p>
      </xdr:txBody>
    </xdr:sp>
    <xdr:clientData/>
  </xdr:twoCellAnchor>
  <mc:AlternateContent xmlns:mc="http://schemas.openxmlformats.org/markup-compatibility/2006">
    <mc:Choice xmlns:a14="http://schemas.microsoft.com/office/drawing/2010/main" Requires="a14">
      <xdr:twoCellAnchor editAs="oneCell">
        <xdr:from>
          <xdr:col>6</xdr:col>
          <xdr:colOff>374650</xdr:colOff>
          <xdr:row>14</xdr:row>
          <xdr:rowOff>19050</xdr:rowOff>
        </xdr:from>
        <xdr:to>
          <xdr:col>9</xdr:col>
          <xdr:colOff>666750</xdr:colOff>
          <xdr:row>15</xdr:row>
          <xdr:rowOff>165100</xdr:rowOff>
        </xdr:to>
        <xdr:sp macro="" textlink="">
          <xdr:nvSpPr>
            <xdr:cNvPr id="3073" name="Button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IE" sz="1400" b="1" i="0" u="none" strike="noStrike" baseline="0">
                  <a:solidFill>
                    <a:srgbClr val="008000"/>
                  </a:solidFill>
                  <a:latin typeface="Calibri"/>
                  <a:cs typeface="Calibri"/>
                </a:rPr>
                <a:t>Click to Print Page</a:t>
              </a:r>
            </a:p>
          </xdr:txBody>
        </xdr:sp>
        <xdr:clientData fPrintsWithSheet="0"/>
      </xdr:twoCellAnchor>
    </mc:Choice>
    <mc:Fallback/>
  </mc:AlternateContent>
  <xdr:twoCellAnchor>
    <xdr:from>
      <xdr:col>0</xdr:col>
      <xdr:colOff>1289049</xdr:colOff>
      <xdr:row>30</xdr:row>
      <xdr:rowOff>9524</xdr:rowOff>
    </xdr:from>
    <xdr:to>
      <xdr:col>0</xdr:col>
      <xdr:colOff>1696967</xdr:colOff>
      <xdr:row>30</xdr:row>
      <xdr:rowOff>182337</xdr:rowOff>
    </xdr:to>
    <xdr:sp macro="" textlink="">
      <xdr:nvSpPr>
        <xdr:cNvPr id="10" name="Left Arrow 9"/>
        <xdr:cNvSpPr/>
      </xdr:nvSpPr>
      <xdr:spPr>
        <a:xfrm rot="10800000">
          <a:off x="1289049" y="5943599"/>
          <a:ext cx="407918" cy="172813"/>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11</xdr:col>
      <xdr:colOff>47625</xdr:colOff>
      <xdr:row>22</xdr:row>
      <xdr:rowOff>19051</xdr:rowOff>
    </xdr:from>
    <xdr:to>
      <xdr:col>11</xdr:col>
      <xdr:colOff>503168</xdr:colOff>
      <xdr:row>23</xdr:row>
      <xdr:rowOff>1</xdr:rowOff>
    </xdr:to>
    <xdr:sp macro="" textlink="">
      <xdr:nvSpPr>
        <xdr:cNvPr id="9" name="Left Arrow 8"/>
        <xdr:cNvSpPr/>
      </xdr:nvSpPr>
      <xdr:spPr>
        <a:xfrm>
          <a:off x="8648700" y="4352926"/>
          <a:ext cx="455543" cy="180975"/>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5</xdr:col>
      <xdr:colOff>47625</xdr:colOff>
      <xdr:row>5</xdr:row>
      <xdr:rowOff>9525</xdr:rowOff>
    </xdr:from>
    <xdr:to>
      <xdr:col>5</xdr:col>
      <xdr:colOff>504825</xdr:colOff>
      <xdr:row>5</xdr:row>
      <xdr:rowOff>209550</xdr:rowOff>
    </xdr:to>
    <xdr:sp macro="" textlink="">
      <xdr:nvSpPr>
        <xdr:cNvPr id="11" name="Left Arrow 10"/>
        <xdr:cNvSpPr/>
      </xdr:nvSpPr>
      <xdr:spPr>
        <a:xfrm>
          <a:off x="5095875" y="923925"/>
          <a:ext cx="457200" cy="200025"/>
        </a:xfrm>
        <a:prstGeom prst="leftArrow">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P10"/>
  <sheetViews>
    <sheetView tabSelected="1" zoomScaleNormal="100" workbookViewId="0">
      <selection activeCell="Q4" sqref="Q4"/>
    </sheetView>
  </sheetViews>
  <sheetFormatPr defaultColWidth="9.1796875" defaultRowHeight="13" x14ac:dyDescent="0.3"/>
  <cols>
    <col min="1" max="11" width="9.1796875" style="4"/>
    <col min="12" max="12" width="23.54296875" style="4" customWidth="1"/>
    <col min="13" max="16384" width="9.1796875" style="4"/>
  </cols>
  <sheetData>
    <row r="2" spans="2:16" ht="13.5" x14ac:dyDescent="0.3">
      <c r="B2" s="122" t="s">
        <v>20</v>
      </c>
      <c r="C2" s="122"/>
      <c r="D2" s="122"/>
      <c r="E2" s="122"/>
      <c r="F2" s="122"/>
      <c r="G2" s="122"/>
      <c r="H2" s="122"/>
      <c r="I2" s="122"/>
      <c r="J2" s="122"/>
      <c r="K2" s="122"/>
      <c r="L2" s="122"/>
    </row>
    <row r="3" spans="2:16" ht="14" thickBot="1" x14ac:dyDescent="0.35">
      <c r="B3" s="123"/>
      <c r="C3" s="123"/>
      <c r="D3" s="123"/>
      <c r="E3" s="123"/>
      <c r="F3" s="123"/>
      <c r="G3" s="123"/>
      <c r="H3" s="123"/>
      <c r="I3" s="123"/>
      <c r="J3" s="123"/>
      <c r="K3" s="123"/>
      <c r="L3" s="123"/>
    </row>
    <row r="4" spans="2:16" s="6" customFormat="1" ht="130.5" customHeight="1" thickBot="1" x14ac:dyDescent="0.35">
      <c r="B4" s="124" t="s">
        <v>51</v>
      </c>
      <c r="C4" s="125"/>
      <c r="D4" s="125"/>
      <c r="E4" s="125"/>
      <c r="F4" s="125"/>
      <c r="G4" s="125"/>
      <c r="H4" s="125"/>
      <c r="I4" s="125"/>
      <c r="J4" s="125"/>
      <c r="K4" s="125"/>
      <c r="L4" s="126"/>
    </row>
    <row r="5" spans="2:16" s="6" customFormat="1" ht="13.5" x14ac:dyDescent="0.3"/>
    <row r="6" spans="2:16" s="6" customFormat="1" ht="13.5" x14ac:dyDescent="0.3">
      <c r="B6" s="8" t="s">
        <v>19</v>
      </c>
      <c r="M6" s="7"/>
      <c r="N6" s="7"/>
      <c r="O6" s="7"/>
      <c r="P6" s="7"/>
    </row>
    <row r="7" spans="2:16" s="6" customFormat="1" ht="13.5" x14ac:dyDescent="0.3"/>
    <row r="8" spans="2:16" s="6" customFormat="1" ht="14.5" x14ac:dyDescent="0.35">
      <c r="B8" s="127" t="s">
        <v>18</v>
      </c>
      <c r="C8" s="127"/>
      <c r="D8" s="127"/>
      <c r="E8" s="127"/>
      <c r="F8" s="127"/>
      <c r="G8" s="127"/>
      <c r="H8" s="127"/>
      <c r="I8" s="127"/>
      <c r="J8" s="127"/>
      <c r="K8" s="127"/>
      <c r="L8" s="127"/>
    </row>
    <row r="9" spans="2:16" x14ac:dyDescent="0.3">
      <c r="B9" s="5"/>
      <c r="C9" s="5"/>
      <c r="D9" s="5"/>
      <c r="E9" s="5"/>
      <c r="F9" s="5"/>
      <c r="G9" s="5"/>
      <c r="H9" s="5"/>
      <c r="I9" s="5"/>
      <c r="J9" s="5"/>
      <c r="K9" s="5"/>
      <c r="L9" s="5"/>
    </row>
    <row r="10" spans="2:16" ht="27" customHeight="1" x14ac:dyDescent="0.3">
      <c r="B10" s="128" t="s">
        <v>42</v>
      </c>
      <c r="C10" s="128"/>
      <c r="D10" s="128"/>
      <c r="E10" s="128"/>
      <c r="F10" s="128"/>
      <c r="G10" s="128"/>
      <c r="H10" s="128"/>
      <c r="I10" s="128"/>
      <c r="J10" s="128"/>
      <c r="K10" s="128"/>
      <c r="L10" s="128"/>
    </row>
  </sheetData>
  <mergeCells count="5">
    <mergeCell ref="B2:L2"/>
    <mergeCell ref="B3:L3"/>
    <mergeCell ref="B4:L4"/>
    <mergeCell ref="B8:L8"/>
    <mergeCell ref="B10:L10"/>
  </mergeCells>
  <hyperlinks>
    <hyperlink ref="B8:L8" location="'Administrator''s Guidance Notes'!A1" display="You should now read the Administrators' Guidance Notes Tab prior to accessing the Calculation Tool"/>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48"/>
  <sheetViews>
    <sheetView topLeftCell="A16" workbookViewId="0">
      <selection activeCell="G25" sqref="G25"/>
    </sheetView>
  </sheetViews>
  <sheetFormatPr defaultRowHeight="14.5" x14ac:dyDescent="0.35"/>
  <cols>
    <col min="2" max="2" width="24.1796875" customWidth="1"/>
    <col min="3" max="3" width="42.453125" customWidth="1"/>
  </cols>
  <sheetData>
    <row r="1" spans="1:3" ht="15" thickBot="1" x14ac:dyDescent="0.4">
      <c r="A1" s="10" t="s">
        <v>21</v>
      </c>
      <c r="B1" s="10" t="s">
        <v>13</v>
      </c>
      <c r="C1" s="10" t="s">
        <v>23</v>
      </c>
    </row>
    <row r="2" spans="1:3" ht="15" thickBot="1" x14ac:dyDescent="0.4">
      <c r="A2" s="10">
        <v>67</v>
      </c>
      <c r="B2" s="10">
        <v>67</v>
      </c>
      <c r="C2" s="11">
        <v>23.03</v>
      </c>
    </row>
    <row r="3" spans="1:3" ht="15" thickBot="1" x14ac:dyDescent="0.4">
      <c r="A3" s="10">
        <v>67</v>
      </c>
      <c r="B3" s="1">
        <v>66</v>
      </c>
      <c r="C3" s="3">
        <v>23.07</v>
      </c>
    </row>
    <row r="4" spans="1:3" ht="15" thickBot="1" x14ac:dyDescent="0.4">
      <c r="A4" s="10">
        <v>67</v>
      </c>
      <c r="B4" s="1">
        <v>65</v>
      </c>
      <c r="C4" s="3">
        <v>23.1</v>
      </c>
    </row>
    <row r="5" spans="1:3" ht="15" thickBot="1" x14ac:dyDescent="0.4">
      <c r="A5" s="10">
        <v>67</v>
      </c>
      <c r="B5" s="1">
        <v>64</v>
      </c>
      <c r="C5" s="3">
        <v>23.13</v>
      </c>
    </row>
    <row r="6" spans="1:3" ht="15" thickBot="1" x14ac:dyDescent="0.4">
      <c r="A6" s="10">
        <v>67</v>
      </c>
      <c r="B6" s="1">
        <v>63</v>
      </c>
      <c r="C6" s="3">
        <v>23.17</v>
      </c>
    </row>
    <row r="7" spans="1:3" ht="15" thickBot="1" x14ac:dyDescent="0.4">
      <c r="A7" s="10">
        <v>67</v>
      </c>
      <c r="B7" s="1">
        <v>62</v>
      </c>
      <c r="C7" s="3">
        <v>23.2</v>
      </c>
    </row>
    <row r="8" spans="1:3" ht="15" thickBot="1" x14ac:dyDescent="0.4">
      <c r="A8" s="10">
        <v>67</v>
      </c>
      <c r="B8" s="1">
        <v>61</v>
      </c>
      <c r="C8" s="3">
        <v>23.24</v>
      </c>
    </row>
    <row r="9" spans="1:3" ht="15" thickBot="1" x14ac:dyDescent="0.4">
      <c r="A9" s="10">
        <v>67</v>
      </c>
      <c r="B9" s="1">
        <v>60</v>
      </c>
      <c r="C9" s="3">
        <v>23.27</v>
      </c>
    </row>
    <row r="10" spans="1:3" ht="15" thickBot="1" x14ac:dyDescent="0.4">
      <c r="A10" s="10">
        <v>67</v>
      </c>
      <c r="B10" s="1">
        <v>59</v>
      </c>
      <c r="C10" s="3">
        <v>23.31</v>
      </c>
    </row>
    <row r="11" spans="1:3" ht="15" thickBot="1" x14ac:dyDescent="0.4">
      <c r="A11" s="10">
        <v>67</v>
      </c>
      <c r="B11" s="1">
        <v>58</v>
      </c>
      <c r="C11" s="3">
        <v>23.34</v>
      </c>
    </row>
    <row r="12" spans="1:3" ht="15" thickBot="1" x14ac:dyDescent="0.4">
      <c r="A12" s="10">
        <v>67</v>
      </c>
      <c r="B12" s="1">
        <v>57</v>
      </c>
      <c r="C12" s="3">
        <v>23.38</v>
      </c>
    </row>
    <row r="13" spans="1:3" ht="15" thickBot="1" x14ac:dyDescent="0.4">
      <c r="A13" s="10">
        <v>67</v>
      </c>
      <c r="B13" s="1">
        <v>56</v>
      </c>
      <c r="C13" s="3">
        <v>23.41</v>
      </c>
    </row>
    <row r="14" spans="1:3" ht="15" thickBot="1" x14ac:dyDescent="0.4">
      <c r="A14" s="10">
        <v>67</v>
      </c>
      <c r="B14" s="1">
        <v>55</v>
      </c>
      <c r="C14" s="3">
        <v>23.45</v>
      </c>
    </row>
    <row r="15" spans="1:3" ht="15" thickBot="1" x14ac:dyDescent="0.4">
      <c r="A15" s="10">
        <v>67</v>
      </c>
      <c r="B15" s="1">
        <v>54</v>
      </c>
      <c r="C15" s="3">
        <v>23.48</v>
      </c>
    </row>
    <row r="16" spans="1:3" ht="15" thickBot="1" x14ac:dyDescent="0.4">
      <c r="A16" s="10">
        <v>67</v>
      </c>
      <c r="B16" s="1">
        <v>53</v>
      </c>
      <c r="C16" s="3">
        <v>23.52</v>
      </c>
    </row>
    <row r="17" spans="1:3" ht="15" thickBot="1" x14ac:dyDescent="0.4">
      <c r="A17" s="10">
        <v>67</v>
      </c>
      <c r="B17" s="1">
        <v>52</v>
      </c>
      <c r="C17" s="3">
        <v>23.55</v>
      </c>
    </row>
    <row r="18" spans="1:3" ht="15" thickBot="1" x14ac:dyDescent="0.4">
      <c r="A18" s="10">
        <v>67</v>
      </c>
      <c r="B18" s="1">
        <v>51</v>
      </c>
      <c r="C18" s="3">
        <v>23.59</v>
      </c>
    </row>
    <row r="19" spans="1:3" ht="15" thickBot="1" x14ac:dyDescent="0.4">
      <c r="A19" s="10">
        <v>67</v>
      </c>
      <c r="B19" s="1">
        <v>50</v>
      </c>
      <c r="C19" s="3">
        <v>23.62</v>
      </c>
    </row>
    <row r="20" spans="1:3" ht="15" thickBot="1" x14ac:dyDescent="0.4">
      <c r="A20" s="10">
        <v>67</v>
      </c>
      <c r="B20" s="1">
        <v>49</v>
      </c>
      <c r="C20" s="3">
        <v>23.66</v>
      </c>
    </row>
    <row r="21" spans="1:3" ht="15" thickBot="1" x14ac:dyDescent="0.4">
      <c r="A21" s="10">
        <v>67</v>
      </c>
      <c r="B21" s="1">
        <v>48</v>
      </c>
      <c r="C21" s="3">
        <v>23.69</v>
      </c>
    </row>
    <row r="22" spans="1:3" ht="15" thickBot="1" x14ac:dyDescent="0.4">
      <c r="A22" s="10">
        <v>67</v>
      </c>
      <c r="B22" s="1">
        <v>47</v>
      </c>
      <c r="C22" s="3">
        <v>23.73</v>
      </c>
    </row>
    <row r="23" spans="1:3" ht="15" thickBot="1" x14ac:dyDescent="0.4">
      <c r="A23" s="10">
        <v>67</v>
      </c>
      <c r="B23" s="1">
        <v>46</v>
      </c>
      <c r="C23" s="3">
        <v>23.76</v>
      </c>
    </row>
    <row r="24" spans="1:3" ht="15" thickBot="1" x14ac:dyDescent="0.4">
      <c r="A24" s="10">
        <v>67</v>
      </c>
      <c r="B24" s="1">
        <v>45</v>
      </c>
      <c r="C24" s="3">
        <v>23.8</v>
      </c>
    </row>
    <row r="25" spans="1:3" ht="15" thickBot="1" x14ac:dyDescent="0.4">
      <c r="A25" s="10">
        <v>67</v>
      </c>
      <c r="B25" s="1">
        <v>44</v>
      </c>
      <c r="C25" s="3">
        <v>23.83</v>
      </c>
    </row>
    <row r="26" spans="1:3" ht="15" thickBot="1" x14ac:dyDescent="0.4">
      <c r="A26" s="10">
        <v>67</v>
      </c>
      <c r="B26" s="1">
        <v>43</v>
      </c>
      <c r="C26" s="3">
        <v>23.87</v>
      </c>
    </row>
    <row r="27" spans="1:3" ht="15" thickBot="1" x14ac:dyDescent="0.4">
      <c r="A27" s="10">
        <v>67</v>
      </c>
      <c r="B27" s="1">
        <v>42</v>
      </c>
      <c r="C27" s="3">
        <v>23.9</v>
      </c>
    </row>
    <row r="28" spans="1:3" ht="15" thickBot="1" x14ac:dyDescent="0.4">
      <c r="A28" s="10">
        <v>67</v>
      </c>
      <c r="B28" s="1">
        <v>41</v>
      </c>
      <c r="C28" s="3">
        <v>23.94</v>
      </c>
    </row>
    <row r="29" spans="1:3" ht="15" thickBot="1" x14ac:dyDescent="0.4">
      <c r="A29" s="10">
        <v>67</v>
      </c>
      <c r="B29" s="1">
        <v>40</v>
      </c>
      <c r="C29" s="3">
        <v>23.98</v>
      </c>
    </row>
    <row r="30" spans="1:3" ht="15" thickBot="1" x14ac:dyDescent="0.4">
      <c r="A30" s="10">
        <v>67</v>
      </c>
      <c r="B30" s="1">
        <v>39</v>
      </c>
      <c r="C30" s="3">
        <v>24.01</v>
      </c>
    </row>
    <row r="31" spans="1:3" ht="15" thickBot="1" x14ac:dyDescent="0.4">
      <c r="A31" s="10">
        <v>67</v>
      </c>
      <c r="B31" s="1">
        <v>38</v>
      </c>
      <c r="C31" s="3">
        <v>24.05</v>
      </c>
    </row>
    <row r="32" spans="1:3" ht="15" thickBot="1" x14ac:dyDescent="0.4">
      <c r="A32" s="10">
        <v>67</v>
      </c>
      <c r="B32" s="1">
        <v>37</v>
      </c>
      <c r="C32" s="3">
        <v>24.08</v>
      </c>
    </row>
    <row r="33" spans="1:3" ht="15" thickBot="1" x14ac:dyDescent="0.4">
      <c r="A33" s="10">
        <v>67</v>
      </c>
      <c r="B33" s="1">
        <v>36</v>
      </c>
      <c r="C33" s="3">
        <v>24.12</v>
      </c>
    </row>
    <row r="34" spans="1:3" ht="15" thickBot="1" x14ac:dyDescent="0.4">
      <c r="A34" s="10">
        <v>67</v>
      </c>
      <c r="B34" s="1">
        <v>35</v>
      </c>
      <c r="C34" s="3">
        <v>24.15</v>
      </c>
    </row>
    <row r="35" spans="1:3" ht="15" thickBot="1" x14ac:dyDescent="0.4">
      <c r="A35" s="10">
        <v>67</v>
      </c>
      <c r="B35" s="1">
        <v>34</v>
      </c>
      <c r="C35" s="3">
        <v>24.19</v>
      </c>
    </row>
    <row r="36" spans="1:3" ht="15" thickBot="1" x14ac:dyDescent="0.4">
      <c r="A36" s="10">
        <v>67</v>
      </c>
      <c r="B36" s="1">
        <v>33</v>
      </c>
      <c r="C36" s="3">
        <v>24.23</v>
      </c>
    </row>
    <row r="37" spans="1:3" ht="15" thickBot="1" x14ac:dyDescent="0.4">
      <c r="A37" s="10">
        <v>67</v>
      </c>
      <c r="B37" s="1">
        <v>32</v>
      </c>
      <c r="C37" s="3">
        <v>24.26</v>
      </c>
    </row>
    <row r="38" spans="1:3" ht="15" thickBot="1" x14ac:dyDescent="0.4">
      <c r="A38" s="10">
        <v>67</v>
      </c>
      <c r="B38" s="1">
        <v>31</v>
      </c>
      <c r="C38" s="3">
        <v>24.3</v>
      </c>
    </row>
    <row r="39" spans="1:3" ht="15" thickBot="1" x14ac:dyDescent="0.4">
      <c r="A39" s="10">
        <v>67</v>
      </c>
      <c r="B39" s="1">
        <v>30</v>
      </c>
      <c r="C39" s="3">
        <v>24.33</v>
      </c>
    </row>
    <row r="40" spans="1:3" ht="15" thickBot="1" x14ac:dyDescent="0.4">
      <c r="A40" s="10">
        <v>67</v>
      </c>
      <c r="B40" s="1">
        <v>29</v>
      </c>
      <c r="C40" s="3">
        <v>24.37</v>
      </c>
    </row>
    <row r="41" spans="1:3" ht="15" thickBot="1" x14ac:dyDescent="0.4">
      <c r="A41" s="10">
        <v>67</v>
      </c>
      <c r="B41" s="1">
        <v>28</v>
      </c>
      <c r="C41" s="3">
        <v>24.41</v>
      </c>
    </row>
    <row r="42" spans="1:3" ht="15" thickBot="1" x14ac:dyDescent="0.4">
      <c r="A42" s="10">
        <v>67</v>
      </c>
      <c r="B42" s="1">
        <v>27</v>
      </c>
      <c r="C42" s="3">
        <v>24.44</v>
      </c>
    </row>
    <row r="43" spans="1:3" ht="15" thickBot="1" x14ac:dyDescent="0.4">
      <c r="A43" s="10">
        <v>67</v>
      </c>
      <c r="B43" s="1">
        <v>26</v>
      </c>
      <c r="C43" s="3">
        <v>24.48</v>
      </c>
    </row>
    <row r="44" spans="1:3" ht="15" thickBot="1" x14ac:dyDescent="0.4">
      <c r="A44" s="10">
        <v>67</v>
      </c>
      <c r="B44" s="1">
        <v>25</v>
      </c>
      <c r="C44" s="3">
        <v>24.52</v>
      </c>
    </row>
    <row r="45" spans="1:3" ht="15" thickBot="1" x14ac:dyDescent="0.4">
      <c r="A45" s="10">
        <v>67</v>
      </c>
      <c r="B45" s="1">
        <v>24</v>
      </c>
      <c r="C45" s="3">
        <v>24.55</v>
      </c>
    </row>
    <row r="46" spans="1:3" ht="15" thickBot="1" x14ac:dyDescent="0.4">
      <c r="A46" s="10">
        <v>67</v>
      </c>
      <c r="B46" s="1">
        <v>23</v>
      </c>
      <c r="C46" s="3">
        <v>24.59</v>
      </c>
    </row>
    <row r="47" spans="1:3" ht="15" thickBot="1" x14ac:dyDescent="0.4">
      <c r="A47" s="10">
        <v>67</v>
      </c>
      <c r="B47" s="1">
        <v>22</v>
      </c>
      <c r="C47" s="3">
        <v>24.63</v>
      </c>
    </row>
    <row r="48" spans="1:3" ht="15" thickBot="1" x14ac:dyDescent="0.4">
      <c r="A48" s="10">
        <v>67</v>
      </c>
      <c r="B48" s="1">
        <v>21</v>
      </c>
      <c r="C48" s="3">
        <v>24.66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48"/>
  <sheetViews>
    <sheetView topLeftCell="A13" workbookViewId="0">
      <selection sqref="A1:C1"/>
    </sheetView>
  </sheetViews>
  <sheetFormatPr defaultRowHeight="14.5" x14ac:dyDescent="0.35"/>
  <cols>
    <col min="2" max="2" width="25.54296875" customWidth="1"/>
    <col min="3" max="3" width="46.1796875" customWidth="1"/>
  </cols>
  <sheetData>
    <row r="1" spans="1:3" ht="15" thickBot="1" x14ac:dyDescent="0.4">
      <c r="A1" s="10" t="s">
        <v>21</v>
      </c>
      <c r="B1" s="10" t="s">
        <v>13</v>
      </c>
      <c r="C1" s="10" t="s">
        <v>24</v>
      </c>
    </row>
    <row r="2" spans="1:3" ht="15" thickBot="1" x14ac:dyDescent="0.4">
      <c r="A2" s="1">
        <v>67</v>
      </c>
      <c r="B2" s="10">
        <v>67</v>
      </c>
      <c r="C2" s="11">
        <v>1</v>
      </c>
    </row>
    <row r="3" spans="1:3" ht="15" thickBot="1" x14ac:dyDescent="0.4">
      <c r="A3" s="1">
        <v>67</v>
      </c>
      <c r="B3" s="1">
        <v>66</v>
      </c>
      <c r="C3" s="3">
        <v>1</v>
      </c>
    </row>
    <row r="4" spans="1:3" ht="15" thickBot="1" x14ac:dyDescent="0.4">
      <c r="A4" s="1">
        <v>67</v>
      </c>
      <c r="B4" s="1">
        <v>65</v>
      </c>
      <c r="C4" s="3">
        <v>1</v>
      </c>
    </row>
    <row r="5" spans="1:3" ht="15" thickBot="1" x14ac:dyDescent="0.4">
      <c r="A5" s="1">
        <v>67</v>
      </c>
      <c r="B5" s="1">
        <v>64</v>
      </c>
      <c r="C5" s="3">
        <v>0.99</v>
      </c>
    </row>
    <row r="6" spans="1:3" ht="15" thickBot="1" x14ac:dyDescent="0.4">
      <c r="A6" s="1">
        <v>67</v>
      </c>
      <c r="B6" s="1">
        <v>63</v>
      </c>
      <c r="C6" s="3">
        <v>0.99</v>
      </c>
    </row>
    <row r="7" spans="1:3" ht="15" thickBot="1" x14ac:dyDescent="0.4">
      <c r="A7" s="1">
        <v>67</v>
      </c>
      <c r="B7" s="1">
        <v>62</v>
      </c>
      <c r="C7" s="3">
        <v>0.99</v>
      </c>
    </row>
    <row r="8" spans="1:3" ht="15" thickBot="1" x14ac:dyDescent="0.4">
      <c r="A8" s="1">
        <v>67</v>
      </c>
      <c r="B8" s="1">
        <v>61</v>
      </c>
      <c r="C8" s="3">
        <v>0.99</v>
      </c>
    </row>
    <row r="9" spans="1:3" ht="15" thickBot="1" x14ac:dyDescent="0.4">
      <c r="A9" s="1">
        <v>67</v>
      </c>
      <c r="B9" s="1">
        <v>60</v>
      </c>
      <c r="C9" s="3">
        <v>0.98</v>
      </c>
    </row>
    <row r="10" spans="1:3" ht="15" thickBot="1" x14ac:dyDescent="0.4">
      <c r="A10" s="1">
        <v>67</v>
      </c>
      <c r="B10" s="1">
        <v>59</v>
      </c>
      <c r="C10" s="3">
        <v>0.98</v>
      </c>
    </row>
    <row r="11" spans="1:3" ht="15" thickBot="1" x14ac:dyDescent="0.4">
      <c r="A11" s="1">
        <v>67</v>
      </c>
      <c r="B11" s="1">
        <v>58</v>
      </c>
      <c r="C11" s="3">
        <v>0.98</v>
      </c>
    </row>
    <row r="12" spans="1:3" ht="15" thickBot="1" x14ac:dyDescent="0.4">
      <c r="A12" s="1">
        <v>67</v>
      </c>
      <c r="B12" s="1">
        <v>57</v>
      </c>
      <c r="C12" s="3">
        <v>0.98</v>
      </c>
    </row>
    <row r="13" spans="1:3" ht="15" thickBot="1" x14ac:dyDescent="0.4">
      <c r="A13" s="1">
        <v>67</v>
      </c>
      <c r="B13" s="1">
        <v>56</v>
      </c>
      <c r="C13" s="3">
        <v>0.97</v>
      </c>
    </row>
    <row r="14" spans="1:3" ht="15" thickBot="1" x14ac:dyDescent="0.4">
      <c r="A14" s="1">
        <v>67</v>
      </c>
      <c r="B14" s="1">
        <v>55</v>
      </c>
      <c r="C14" s="3">
        <v>0.97</v>
      </c>
    </row>
    <row r="15" spans="1:3" ht="15" thickBot="1" x14ac:dyDescent="0.4">
      <c r="A15" s="1">
        <v>67</v>
      </c>
      <c r="B15" s="1">
        <v>54</v>
      </c>
      <c r="C15" s="3">
        <v>0.97</v>
      </c>
    </row>
    <row r="16" spans="1:3" ht="15" thickBot="1" x14ac:dyDescent="0.4">
      <c r="A16" s="1">
        <v>67</v>
      </c>
      <c r="B16" s="1">
        <v>53</v>
      </c>
      <c r="C16" s="3">
        <v>0.97</v>
      </c>
    </row>
    <row r="17" spans="1:3" ht="15" thickBot="1" x14ac:dyDescent="0.4">
      <c r="A17" s="1">
        <v>67</v>
      </c>
      <c r="B17" s="1">
        <v>52</v>
      </c>
      <c r="C17" s="3">
        <v>0.96</v>
      </c>
    </row>
    <row r="18" spans="1:3" ht="15" thickBot="1" x14ac:dyDescent="0.4">
      <c r="A18" s="1">
        <v>67</v>
      </c>
      <c r="B18" s="1">
        <v>51</v>
      </c>
      <c r="C18" s="3">
        <v>0.96</v>
      </c>
    </row>
    <row r="19" spans="1:3" ht="15" thickBot="1" x14ac:dyDescent="0.4">
      <c r="A19" s="1">
        <v>67</v>
      </c>
      <c r="B19" s="1">
        <v>50</v>
      </c>
      <c r="C19" s="3">
        <v>0.96</v>
      </c>
    </row>
    <row r="20" spans="1:3" ht="15" thickBot="1" x14ac:dyDescent="0.4">
      <c r="A20" s="1">
        <v>67</v>
      </c>
      <c r="B20" s="1">
        <v>49</v>
      </c>
      <c r="C20" s="3">
        <v>0.96</v>
      </c>
    </row>
    <row r="21" spans="1:3" ht="15" thickBot="1" x14ac:dyDescent="0.4">
      <c r="A21" s="1">
        <v>67</v>
      </c>
      <c r="B21" s="1">
        <v>48</v>
      </c>
      <c r="C21" s="3">
        <v>0.95</v>
      </c>
    </row>
    <row r="22" spans="1:3" ht="15" thickBot="1" x14ac:dyDescent="0.4">
      <c r="A22" s="1">
        <v>67</v>
      </c>
      <c r="B22" s="1">
        <v>47</v>
      </c>
      <c r="C22" s="3">
        <v>0.95</v>
      </c>
    </row>
    <row r="23" spans="1:3" ht="15" thickBot="1" x14ac:dyDescent="0.4">
      <c r="A23" s="1">
        <v>67</v>
      </c>
      <c r="B23" s="1">
        <v>46</v>
      </c>
      <c r="C23" s="3">
        <v>0.95</v>
      </c>
    </row>
    <row r="24" spans="1:3" ht="15" thickBot="1" x14ac:dyDescent="0.4">
      <c r="A24" s="1">
        <v>67</v>
      </c>
      <c r="B24" s="1">
        <v>45</v>
      </c>
      <c r="C24" s="3">
        <v>0.95</v>
      </c>
    </row>
    <row r="25" spans="1:3" ht="15" thickBot="1" x14ac:dyDescent="0.4">
      <c r="A25" s="1">
        <v>67</v>
      </c>
      <c r="B25" s="1">
        <v>44</v>
      </c>
      <c r="C25" s="3">
        <v>0.95</v>
      </c>
    </row>
    <row r="26" spans="1:3" ht="15" thickBot="1" x14ac:dyDescent="0.4">
      <c r="A26" s="1">
        <v>67</v>
      </c>
      <c r="B26" s="1">
        <v>43</v>
      </c>
      <c r="C26" s="3">
        <v>0.94</v>
      </c>
    </row>
    <row r="27" spans="1:3" ht="15" thickBot="1" x14ac:dyDescent="0.4">
      <c r="A27" s="1">
        <v>67</v>
      </c>
      <c r="B27" s="1">
        <v>42</v>
      </c>
      <c r="C27" s="3">
        <v>0.94</v>
      </c>
    </row>
    <row r="28" spans="1:3" ht="15" thickBot="1" x14ac:dyDescent="0.4">
      <c r="A28" s="1">
        <v>67</v>
      </c>
      <c r="B28" s="1">
        <v>41</v>
      </c>
      <c r="C28" s="3">
        <v>0.94</v>
      </c>
    </row>
    <row r="29" spans="1:3" ht="15" thickBot="1" x14ac:dyDescent="0.4">
      <c r="A29" s="1">
        <v>67</v>
      </c>
      <c r="B29" s="1">
        <v>40</v>
      </c>
      <c r="C29" s="3">
        <v>0.94</v>
      </c>
    </row>
    <row r="30" spans="1:3" ht="15" thickBot="1" x14ac:dyDescent="0.4">
      <c r="A30" s="1">
        <v>67</v>
      </c>
      <c r="B30" s="1">
        <v>39</v>
      </c>
      <c r="C30" s="3">
        <v>0.93</v>
      </c>
    </row>
    <row r="31" spans="1:3" ht="15" thickBot="1" x14ac:dyDescent="0.4">
      <c r="A31" s="1">
        <v>67</v>
      </c>
      <c r="B31" s="1">
        <v>38</v>
      </c>
      <c r="C31" s="3">
        <v>0.93</v>
      </c>
    </row>
    <row r="32" spans="1:3" ht="15" thickBot="1" x14ac:dyDescent="0.4">
      <c r="A32" s="1">
        <v>67</v>
      </c>
      <c r="B32" s="1">
        <v>37</v>
      </c>
      <c r="C32" s="3">
        <v>0.93</v>
      </c>
    </row>
    <row r="33" spans="1:3" ht="15" thickBot="1" x14ac:dyDescent="0.4">
      <c r="A33" s="1">
        <v>67</v>
      </c>
      <c r="B33" s="1">
        <v>36</v>
      </c>
      <c r="C33" s="3">
        <v>0.93</v>
      </c>
    </row>
    <row r="34" spans="1:3" ht="15" thickBot="1" x14ac:dyDescent="0.4">
      <c r="A34" s="1">
        <v>67</v>
      </c>
      <c r="B34" s="1">
        <v>35</v>
      </c>
      <c r="C34" s="3">
        <v>0.92</v>
      </c>
    </row>
    <row r="35" spans="1:3" ht="15" thickBot="1" x14ac:dyDescent="0.4">
      <c r="A35" s="1">
        <v>67</v>
      </c>
      <c r="B35" s="1">
        <v>34</v>
      </c>
      <c r="C35" s="3">
        <v>0.92</v>
      </c>
    </row>
    <row r="36" spans="1:3" ht="15" thickBot="1" x14ac:dyDescent="0.4">
      <c r="A36" s="1">
        <v>67</v>
      </c>
      <c r="B36" s="1">
        <v>33</v>
      </c>
      <c r="C36" s="3">
        <v>0.92</v>
      </c>
    </row>
    <row r="37" spans="1:3" ht="15" thickBot="1" x14ac:dyDescent="0.4">
      <c r="A37" s="1">
        <v>67</v>
      </c>
      <c r="B37" s="1">
        <v>32</v>
      </c>
      <c r="C37" s="3">
        <v>0.92</v>
      </c>
    </row>
    <row r="38" spans="1:3" ht="15" thickBot="1" x14ac:dyDescent="0.4">
      <c r="A38" s="1">
        <v>67</v>
      </c>
      <c r="B38" s="1">
        <v>31</v>
      </c>
      <c r="C38" s="3">
        <v>0.92</v>
      </c>
    </row>
    <row r="39" spans="1:3" ht="15" thickBot="1" x14ac:dyDescent="0.4">
      <c r="A39" s="1">
        <v>67</v>
      </c>
      <c r="B39" s="1">
        <v>30</v>
      </c>
      <c r="C39" s="3">
        <v>0.91</v>
      </c>
    </row>
    <row r="40" spans="1:3" ht="15" thickBot="1" x14ac:dyDescent="0.4">
      <c r="A40" s="1">
        <v>67</v>
      </c>
      <c r="B40" s="1">
        <v>29</v>
      </c>
      <c r="C40" s="3">
        <v>0.91</v>
      </c>
    </row>
    <row r="41" spans="1:3" ht="15" thickBot="1" x14ac:dyDescent="0.4">
      <c r="A41" s="1">
        <v>67</v>
      </c>
      <c r="B41" s="1">
        <v>28</v>
      </c>
      <c r="C41" s="3">
        <v>0.91</v>
      </c>
    </row>
    <row r="42" spans="1:3" ht="15" thickBot="1" x14ac:dyDescent="0.4">
      <c r="A42" s="1">
        <v>67</v>
      </c>
      <c r="B42" s="1">
        <v>27</v>
      </c>
      <c r="C42" s="3">
        <v>0.91</v>
      </c>
    </row>
    <row r="43" spans="1:3" ht="15" thickBot="1" x14ac:dyDescent="0.4">
      <c r="A43" s="1">
        <v>67</v>
      </c>
      <c r="B43" s="1">
        <v>26</v>
      </c>
      <c r="C43" s="3">
        <v>0.9</v>
      </c>
    </row>
    <row r="44" spans="1:3" ht="15" thickBot="1" x14ac:dyDescent="0.4">
      <c r="A44" s="1">
        <v>67</v>
      </c>
      <c r="B44" s="1">
        <v>25</v>
      </c>
      <c r="C44" s="3">
        <v>0.9</v>
      </c>
    </row>
    <row r="45" spans="1:3" ht="15" thickBot="1" x14ac:dyDescent="0.4">
      <c r="A45" s="1">
        <v>67</v>
      </c>
      <c r="B45" s="1">
        <v>24</v>
      </c>
      <c r="C45" s="3">
        <v>0.9</v>
      </c>
    </row>
    <row r="46" spans="1:3" ht="15" thickBot="1" x14ac:dyDescent="0.4">
      <c r="A46" s="1">
        <v>67</v>
      </c>
      <c r="B46" s="1">
        <v>23</v>
      </c>
      <c r="C46" s="3">
        <v>0.9</v>
      </c>
    </row>
    <row r="47" spans="1:3" ht="15" thickBot="1" x14ac:dyDescent="0.4">
      <c r="A47" s="1">
        <v>67</v>
      </c>
      <c r="B47" s="1">
        <v>22</v>
      </c>
      <c r="C47" s="3">
        <v>0.9</v>
      </c>
    </row>
    <row r="48" spans="1:3" ht="15" thickBot="1" x14ac:dyDescent="0.4">
      <c r="A48" s="1">
        <v>67</v>
      </c>
      <c r="B48" s="1">
        <v>21</v>
      </c>
      <c r="C48" s="3">
        <v>0.89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47"/>
  <sheetViews>
    <sheetView topLeftCell="A13" workbookViewId="0">
      <selection sqref="A1:C1"/>
    </sheetView>
  </sheetViews>
  <sheetFormatPr defaultRowHeight="14.5" x14ac:dyDescent="0.35"/>
  <cols>
    <col min="2" max="2" width="22.1796875" customWidth="1"/>
    <col min="3" max="3" width="45.81640625" customWidth="1"/>
  </cols>
  <sheetData>
    <row r="1" spans="1:3" ht="15" thickBot="1" x14ac:dyDescent="0.4">
      <c r="A1" s="1" t="s">
        <v>21</v>
      </c>
      <c r="B1" s="10" t="s">
        <v>13</v>
      </c>
      <c r="C1" s="10" t="s">
        <v>26</v>
      </c>
    </row>
    <row r="2" spans="1:3" ht="15" thickBot="1" x14ac:dyDescent="0.4">
      <c r="A2" s="1">
        <v>66</v>
      </c>
      <c r="B2" s="10">
        <v>66</v>
      </c>
      <c r="C2" s="12">
        <v>23.89</v>
      </c>
    </row>
    <row r="3" spans="1:3" ht="15" thickBot="1" x14ac:dyDescent="0.4">
      <c r="A3" s="1">
        <v>66</v>
      </c>
      <c r="B3" s="1">
        <v>65</v>
      </c>
      <c r="C3" s="3">
        <v>23.92</v>
      </c>
    </row>
    <row r="4" spans="1:3" ht="15" thickBot="1" x14ac:dyDescent="0.4">
      <c r="A4" s="1">
        <v>66</v>
      </c>
      <c r="B4" s="1">
        <v>64</v>
      </c>
      <c r="C4" s="3">
        <v>23.96</v>
      </c>
    </row>
    <row r="5" spans="1:3" ht="15" thickBot="1" x14ac:dyDescent="0.4">
      <c r="A5" s="1">
        <v>66</v>
      </c>
      <c r="B5" s="1">
        <v>63</v>
      </c>
      <c r="C5" s="3">
        <v>24</v>
      </c>
    </row>
    <row r="6" spans="1:3" ht="15" thickBot="1" x14ac:dyDescent="0.4">
      <c r="A6" s="1">
        <v>66</v>
      </c>
      <c r="B6" s="1">
        <v>62</v>
      </c>
      <c r="C6" s="3">
        <v>24.03</v>
      </c>
    </row>
    <row r="7" spans="1:3" ht="15" thickBot="1" x14ac:dyDescent="0.4">
      <c r="A7" s="1">
        <v>66</v>
      </c>
      <c r="B7" s="1">
        <v>61</v>
      </c>
      <c r="C7" s="3">
        <v>24.07</v>
      </c>
    </row>
    <row r="8" spans="1:3" ht="15" thickBot="1" x14ac:dyDescent="0.4">
      <c r="A8" s="1">
        <v>66</v>
      </c>
      <c r="B8" s="1">
        <v>60</v>
      </c>
      <c r="C8" s="3">
        <v>24.1</v>
      </c>
    </row>
    <row r="9" spans="1:3" ht="15" thickBot="1" x14ac:dyDescent="0.4">
      <c r="A9" s="1">
        <v>66</v>
      </c>
      <c r="B9" s="1">
        <v>59</v>
      </c>
      <c r="C9" s="3">
        <v>24.14</v>
      </c>
    </row>
    <row r="10" spans="1:3" ht="15" thickBot="1" x14ac:dyDescent="0.4">
      <c r="A10" s="1">
        <v>66</v>
      </c>
      <c r="B10" s="1">
        <v>58</v>
      </c>
      <c r="C10" s="3">
        <v>24.17</v>
      </c>
    </row>
    <row r="11" spans="1:3" ht="15" thickBot="1" x14ac:dyDescent="0.4">
      <c r="A11" s="1">
        <v>66</v>
      </c>
      <c r="B11" s="1">
        <v>57</v>
      </c>
      <c r="C11" s="3">
        <v>24.21</v>
      </c>
    </row>
    <row r="12" spans="1:3" ht="15" thickBot="1" x14ac:dyDescent="0.4">
      <c r="A12" s="1">
        <v>66</v>
      </c>
      <c r="B12" s="1">
        <v>56</v>
      </c>
      <c r="C12" s="3">
        <v>24.25</v>
      </c>
    </row>
    <row r="13" spans="1:3" ht="15" thickBot="1" x14ac:dyDescent="0.4">
      <c r="A13" s="1">
        <v>66</v>
      </c>
      <c r="B13" s="1">
        <v>55</v>
      </c>
      <c r="C13" s="3">
        <v>24.28</v>
      </c>
    </row>
    <row r="14" spans="1:3" ht="15" thickBot="1" x14ac:dyDescent="0.4">
      <c r="A14" s="1">
        <v>66</v>
      </c>
      <c r="B14" s="1">
        <v>54</v>
      </c>
      <c r="C14" s="3">
        <v>24.32</v>
      </c>
    </row>
    <row r="15" spans="1:3" ht="15" thickBot="1" x14ac:dyDescent="0.4">
      <c r="A15" s="1">
        <v>66</v>
      </c>
      <c r="B15" s="1">
        <v>53</v>
      </c>
      <c r="C15" s="3">
        <v>24.36</v>
      </c>
    </row>
    <row r="16" spans="1:3" ht="15" thickBot="1" x14ac:dyDescent="0.4">
      <c r="A16" s="1">
        <v>66</v>
      </c>
      <c r="B16" s="1">
        <v>52</v>
      </c>
      <c r="C16" s="3">
        <v>24.39</v>
      </c>
    </row>
    <row r="17" spans="1:3" ht="15" thickBot="1" x14ac:dyDescent="0.4">
      <c r="A17" s="1">
        <v>66</v>
      </c>
      <c r="B17" s="1">
        <v>51</v>
      </c>
      <c r="C17" s="3">
        <v>24.43</v>
      </c>
    </row>
    <row r="18" spans="1:3" ht="15" thickBot="1" x14ac:dyDescent="0.4">
      <c r="A18" s="1">
        <v>66</v>
      </c>
      <c r="B18" s="1">
        <v>50</v>
      </c>
      <c r="C18" s="3">
        <v>24.46</v>
      </c>
    </row>
    <row r="19" spans="1:3" ht="15" thickBot="1" x14ac:dyDescent="0.4">
      <c r="A19" s="1">
        <v>66</v>
      </c>
      <c r="B19" s="1">
        <v>49</v>
      </c>
      <c r="C19" s="3">
        <v>24.5</v>
      </c>
    </row>
    <row r="20" spans="1:3" ht="15" thickBot="1" x14ac:dyDescent="0.4">
      <c r="A20" s="1">
        <v>66</v>
      </c>
      <c r="B20" s="1">
        <v>48</v>
      </c>
      <c r="C20" s="3">
        <v>24.54</v>
      </c>
    </row>
    <row r="21" spans="1:3" ht="15" thickBot="1" x14ac:dyDescent="0.4">
      <c r="A21" s="1">
        <v>66</v>
      </c>
      <c r="B21" s="1">
        <v>47</v>
      </c>
      <c r="C21" s="3">
        <v>24.57</v>
      </c>
    </row>
    <row r="22" spans="1:3" ht="15" thickBot="1" x14ac:dyDescent="0.4">
      <c r="A22" s="1">
        <v>66</v>
      </c>
      <c r="B22" s="1">
        <v>46</v>
      </c>
      <c r="C22" s="3">
        <v>24.61</v>
      </c>
    </row>
    <row r="23" spans="1:3" ht="15" thickBot="1" x14ac:dyDescent="0.4">
      <c r="A23" s="1">
        <v>66</v>
      </c>
      <c r="B23" s="1">
        <v>45</v>
      </c>
      <c r="C23" s="3">
        <v>24.65</v>
      </c>
    </row>
    <row r="24" spans="1:3" ht="15" thickBot="1" x14ac:dyDescent="0.4">
      <c r="A24" s="1">
        <v>66</v>
      </c>
      <c r="B24" s="1">
        <v>44</v>
      </c>
      <c r="C24" s="3">
        <v>24.68</v>
      </c>
    </row>
    <row r="25" spans="1:3" ht="15" thickBot="1" x14ac:dyDescent="0.4">
      <c r="A25" s="1">
        <v>66</v>
      </c>
      <c r="B25" s="1">
        <v>43</v>
      </c>
      <c r="C25" s="3">
        <v>24.72</v>
      </c>
    </row>
    <row r="26" spans="1:3" ht="15" thickBot="1" x14ac:dyDescent="0.4">
      <c r="A26" s="1">
        <v>66</v>
      </c>
      <c r="B26" s="1">
        <v>42</v>
      </c>
      <c r="C26" s="3">
        <v>24.76</v>
      </c>
    </row>
    <row r="27" spans="1:3" ht="15" thickBot="1" x14ac:dyDescent="0.4">
      <c r="A27" s="1">
        <v>66</v>
      </c>
      <c r="B27" s="1">
        <v>41</v>
      </c>
      <c r="C27" s="3">
        <v>24.79</v>
      </c>
    </row>
    <row r="28" spans="1:3" ht="15" thickBot="1" x14ac:dyDescent="0.4">
      <c r="A28" s="1">
        <v>66</v>
      </c>
      <c r="B28" s="1">
        <v>40</v>
      </c>
      <c r="C28" s="3">
        <v>24.83</v>
      </c>
    </row>
    <row r="29" spans="1:3" ht="15" thickBot="1" x14ac:dyDescent="0.4">
      <c r="A29" s="1">
        <v>66</v>
      </c>
      <c r="B29" s="1">
        <v>39</v>
      </c>
      <c r="C29" s="3">
        <v>24.87</v>
      </c>
    </row>
    <row r="30" spans="1:3" ht="15" thickBot="1" x14ac:dyDescent="0.4">
      <c r="A30" s="1">
        <v>66</v>
      </c>
      <c r="B30" s="1">
        <v>38</v>
      </c>
      <c r="C30" s="3">
        <v>24.91</v>
      </c>
    </row>
    <row r="31" spans="1:3" ht="15" thickBot="1" x14ac:dyDescent="0.4">
      <c r="A31" s="1">
        <v>66</v>
      </c>
      <c r="B31" s="1">
        <v>37</v>
      </c>
      <c r="C31" s="3">
        <v>24.94</v>
      </c>
    </row>
    <row r="32" spans="1:3" ht="15" thickBot="1" x14ac:dyDescent="0.4">
      <c r="A32" s="1">
        <v>66</v>
      </c>
      <c r="B32" s="1">
        <v>36</v>
      </c>
      <c r="C32" s="3">
        <v>24.98</v>
      </c>
    </row>
    <row r="33" spans="1:3" ht="15" thickBot="1" x14ac:dyDescent="0.4">
      <c r="A33" s="1">
        <v>66</v>
      </c>
      <c r="B33" s="1">
        <v>35</v>
      </c>
      <c r="C33" s="3">
        <v>25.02</v>
      </c>
    </row>
    <row r="34" spans="1:3" ht="15" thickBot="1" x14ac:dyDescent="0.4">
      <c r="A34" s="1">
        <v>66</v>
      </c>
      <c r="B34" s="1">
        <v>34</v>
      </c>
      <c r="C34" s="3">
        <v>25.05</v>
      </c>
    </row>
    <row r="35" spans="1:3" ht="15" thickBot="1" x14ac:dyDescent="0.4">
      <c r="A35" s="1">
        <v>66</v>
      </c>
      <c r="B35" s="1">
        <v>33</v>
      </c>
      <c r="C35" s="3">
        <v>25.09</v>
      </c>
    </row>
    <row r="36" spans="1:3" ht="15" thickBot="1" x14ac:dyDescent="0.4">
      <c r="A36" s="1">
        <v>66</v>
      </c>
      <c r="B36" s="1">
        <v>32</v>
      </c>
      <c r="C36" s="3">
        <v>25.13</v>
      </c>
    </row>
    <row r="37" spans="1:3" ht="15" thickBot="1" x14ac:dyDescent="0.4">
      <c r="A37" s="1">
        <v>66</v>
      </c>
      <c r="B37" s="1">
        <v>31</v>
      </c>
      <c r="C37" s="3">
        <v>25.17</v>
      </c>
    </row>
    <row r="38" spans="1:3" ht="15" thickBot="1" x14ac:dyDescent="0.4">
      <c r="A38" s="1">
        <v>66</v>
      </c>
      <c r="B38" s="1">
        <v>30</v>
      </c>
      <c r="C38" s="3">
        <v>25.2</v>
      </c>
    </row>
    <row r="39" spans="1:3" ht="15" thickBot="1" x14ac:dyDescent="0.4">
      <c r="A39" s="1">
        <v>66</v>
      </c>
      <c r="B39" s="1">
        <v>29</v>
      </c>
      <c r="C39" s="3">
        <v>25.24</v>
      </c>
    </row>
    <row r="40" spans="1:3" ht="15" thickBot="1" x14ac:dyDescent="0.4">
      <c r="A40" s="1">
        <v>66</v>
      </c>
      <c r="B40" s="1">
        <v>28</v>
      </c>
      <c r="C40" s="3">
        <v>25.28</v>
      </c>
    </row>
    <row r="41" spans="1:3" ht="15" thickBot="1" x14ac:dyDescent="0.4">
      <c r="A41" s="1">
        <v>66</v>
      </c>
      <c r="B41" s="1">
        <v>27</v>
      </c>
      <c r="C41" s="3">
        <v>25.32</v>
      </c>
    </row>
    <row r="42" spans="1:3" ht="15" thickBot="1" x14ac:dyDescent="0.4">
      <c r="A42" s="1">
        <v>66</v>
      </c>
      <c r="B42" s="1">
        <v>26</v>
      </c>
      <c r="C42" s="3">
        <v>25.35</v>
      </c>
    </row>
    <row r="43" spans="1:3" ht="15" thickBot="1" x14ac:dyDescent="0.4">
      <c r="A43" s="1">
        <v>66</v>
      </c>
      <c r="B43" s="1">
        <v>25</v>
      </c>
      <c r="C43" s="3">
        <v>25.39</v>
      </c>
    </row>
    <row r="44" spans="1:3" ht="15" thickBot="1" x14ac:dyDescent="0.4">
      <c r="A44" s="1">
        <v>66</v>
      </c>
      <c r="B44" s="1">
        <v>24</v>
      </c>
      <c r="C44" s="3">
        <v>25.43</v>
      </c>
    </row>
    <row r="45" spans="1:3" ht="15" thickBot="1" x14ac:dyDescent="0.4">
      <c r="A45" s="1">
        <v>66</v>
      </c>
      <c r="B45" s="1">
        <v>23</v>
      </c>
      <c r="C45" s="3">
        <v>25.47</v>
      </c>
    </row>
    <row r="46" spans="1:3" ht="15" thickBot="1" x14ac:dyDescent="0.4">
      <c r="A46" s="1">
        <v>66</v>
      </c>
      <c r="B46" s="1">
        <v>22</v>
      </c>
      <c r="C46" s="3">
        <v>25.51</v>
      </c>
    </row>
    <row r="47" spans="1:3" ht="15" thickBot="1" x14ac:dyDescent="0.4">
      <c r="A47" s="1">
        <v>66</v>
      </c>
      <c r="B47" s="1">
        <v>21</v>
      </c>
      <c r="C47" s="3">
        <v>25.54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47"/>
  <sheetViews>
    <sheetView topLeftCell="A16" workbookViewId="0">
      <selection activeCell="B1" sqref="B1:C1"/>
    </sheetView>
  </sheetViews>
  <sheetFormatPr defaultRowHeight="14.5" x14ac:dyDescent="0.35"/>
  <cols>
    <col min="2" max="2" width="26.1796875" customWidth="1"/>
    <col min="3" max="3" width="49.1796875" customWidth="1"/>
  </cols>
  <sheetData>
    <row r="1" spans="1:3" ht="15" thickBot="1" x14ac:dyDescent="0.4">
      <c r="A1" s="1" t="s">
        <v>21</v>
      </c>
      <c r="B1" s="10" t="s">
        <v>13</v>
      </c>
      <c r="C1" s="10" t="s">
        <v>25</v>
      </c>
    </row>
    <row r="2" spans="1:3" ht="15" thickBot="1" x14ac:dyDescent="0.4">
      <c r="A2" s="1">
        <v>66</v>
      </c>
      <c r="B2" s="10">
        <v>66</v>
      </c>
      <c r="C2" s="12">
        <v>1</v>
      </c>
    </row>
    <row r="3" spans="1:3" ht="15" thickBot="1" x14ac:dyDescent="0.4">
      <c r="A3" s="1">
        <v>66</v>
      </c>
      <c r="B3" s="1">
        <v>65</v>
      </c>
      <c r="C3" s="3">
        <v>1</v>
      </c>
    </row>
    <row r="4" spans="1:3" ht="15" thickBot="1" x14ac:dyDescent="0.4">
      <c r="A4" s="1">
        <v>66</v>
      </c>
      <c r="B4" s="1">
        <v>64</v>
      </c>
      <c r="C4" s="3">
        <v>1</v>
      </c>
    </row>
    <row r="5" spans="1:3" ht="15" thickBot="1" x14ac:dyDescent="0.4">
      <c r="A5" s="1">
        <v>66</v>
      </c>
      <c r="B5" s="1">
        <v>63</v>
      </c>
      <c r="C5" s="3">
        <v>0.99</v>
      </c>
    </row>
    <row r="6" spans="1:3" ht="15" thickBot="1" x14ac:dyDescent="0.4">
      <c r="A6" s="1">
        <v>66</v>
      </c>
      <c r="B6" s="1">
        <v>62</v>
      </c>
      <c r="C6" s="3">
        <v>0.99</v>
      </c>
    </row>
    <row r="7" spans="1:3" ht="15" thickBot="1" x14ac:dyDescent="0.4">
      <c r="A7" s="1">
        <v>66</v>
      </c>
      <c r="B7" s="1">
        <v>61</v>
      </c>
      <c r="C7" s="3">
        <v>0.99</v>
      </c>
    </row>
    <row r="8" spans="1:3" ht="15" thickBot="1" x14ac:dyDescent="0.4">
      <c r="A8" s="1">
        <v>66</v>
      </c>
      <c r="B8" s="1">
        <v>60</v>
      </c>
      <c r="C8" s="3">
        <v>0.99</v>
      </c>
    </row>
    <row r="9" spans="1:3" ht="15" thickBot="1" x14ac:dyDescent="0.4">
      <c r="A9" s="1">
        <v>66</v>
      </c>
      <c r="B9" s="1">
        <v>59</v>
      </c>
      <c r="C9" s="3">
        <v>0.98</v>
      </c>
    </row>
    <row r="10" spans="1:3" ht="15" thickBot="1" x14ac:dyDescent="0.4">
      <c r="A10" s="1">
        <v>66</v>
      </c>
      <c r="B10" s="1">
        <v>58</v>
      </c>
      <c r="C10" s="3">
        <v>0.98</v>
      </c>
    </row>
    <row r="11" spans="1:3" ht="15" thickBot="1" x14ac:dyDescent="0.4">
      <c r="A11" s="1">
        <v>66</v>
      </c>
      <c r="B11" s="1">
        <v>57</v>
      </c>
      <c r="C11" s="3">
        <v>0.98</v>
      </c>
    </row>
    <row r="12" spans="1:3" ht="15" thickBot="1" x14ac:dyDescent="0.4">
      <c r="A12" s="1">
        <v>66</v>
      </c>
      <c r="B12" s="1">
        <v>56</v>
      </c>
      <c r="C12" s="3">
        <v>0.98</v>
      </c>
    </row>
    <row r="13" spans="1:3" ht="15" thickBot="1" x14ac:dyDescent="0.4">
      <c r="A13" s="1">
        <v>66</v>
      </c>
      <c r="B13" s="1">
        <v>55</v>
      </c>
      <c r="C13" s="3">
        <v>0.97</v>
      </c>
    </row>
    <row r="14" spans="1:3" ht="15" thickBot="1" x14ac:dyDescent="0.4">
      <c r="A14" s="1">
        <v>66</v>
      </c>
      <c r="B14" s="1">
        <v>54</v>
      </c>
      <c r="C14" s="3">
        <v>0.97</v>
      </c>
    </row>
    <row r="15" spans="1:3" ht="15" thickBot="1" x14ac:dyDescent="0.4">
      <c r="A15" s="1">
        <v>66</v>
      </c>
      <c r="B15" s="1">
        <v>53</v>
      </c>
      <c r="C15" s="3">
        <v>0.97</v>
      </c>
    </row>
    <row r="16" spans="1:3" ht="15" thickBot="1" x14ac:dyDescent="0.4">
      <c r="A16" s="1">
        <v>66</v>
      </c>
      <c r="B16" s="1">
        <v>52</v>
      </c>
      <c r="C16" s="3">
        <v>0.97</v>
      </c>
    </row>
    <row r="17" spans="1:3" ht="15" thickBot="1" x14ac:dyDescent="0.4">
      <c r="A17" s="1">
        <v>66</v>
      </c>
      <c r="B17" s="1">
        <v>51</v>
      </c>
      <c r="C17" s="3">
        <v>0.96</v>
      </c>
    </row>
    <row r="18" spans="1:3" ht="15" thickBot="1" x14ac:dyDescent="0.4">
      <c r="A18" s="1">
        <v>66</v>
      </c>
      <c r="B18" s="1">
        <v>50</v>
      </c>
      <c r="C18" s="3">
        <v>0.96</v>
      </c>
    </row>
    <row r="19" spans="1:3" ht="15" thickBot="1" x14ac:dyDescent="0.4">
      <c r="A19" s="1">
        <v>66</v>
      </c>
      <c r="B19" s="1">
        <v>49</v>
      </c>
      <c r="C19" s="3">
        <v>0.96</v>
      </c>
    </row>
    <row r="20" spans="1:3" ht="15" thickBot="1" x14ac:dyDescent="0.4">
      <c r="A20" s="1">
        <v>66</v>
      </c>
      <c r="B20" s="1">
        <v>48</v>
      </c>
      <c r="C20" s="3">
        <v>0.96</v>
      </c>
    </row>
    <row r="21" spans="1:3" ht="15" thickBot="1" x14ac:dyDescent="0.4">
      <c r="A21" s="1">
        <v>66</v>
      </c>
      <c r="B21" s="1">
        <v>47</v>
      </c>
      <c r="C21" s="3">
        <v>0.95</v>
      </c>
    </row>
    <row r="22" spans="1:3" ht="15" thickBot="1" x14ac:dyDescent="0.4">
      <c r="A22" s="1">
        <v>66</v>
      </c>
      <c r="B22" s="1">
        <v>46</v>
      </c>
      <c r="C22" s="3">
        <v>0.95</v>
      </c>
    </row>
    <row r="23" spans="1:3" ht="15" thickBot="1" x14ac:dyDescent="0.4">
      <c r="A23" s="1">
        <v>66</v>
      </c>
      <c r="B23" s="1">
        <v>45</v>
      </c>
      <c r="C23" s="3">
        <v>0.95</v>
      </c>
    </row>
    <row r="24" spans="1:3" ht="15" thickBot="1" x14ac:dyDescent="0.4">
      <c r="A24" s="1">
        <v>66</v>
      </c>
      <c r="B24" s="1">
        <v>44</v>
      </c>
      <c r="C24" s="3">
        <v>0.95</v>
      </c>
    </row>
    <row r="25" spans="1:3" ht="15" thickBot="1" x14ac:dyDescent="0.4">
      <c r="A25" s="1">
        <v>66</v>
      </c>
      <c r="B25" s="1">
        <v>43</v>
      </c>
      <c r="C25" s="3">
        <v>0.95</v>
      </c>
    </row>
    <row r="26" spans="1:3" ht="15" thickBot="1" x14ac:dyDescent="0.4">
      <c r="A26" s="1">
        <v>66</v>
      </c>
      <c r="B26" s="1">
        <v>42</v>
      </c>
      <c r="C26" s="3">
        <v>0.94</v>
      </c>
    </row>
    <row r="27" spans="1:3" ht="15" thickBot="1" x14ac:dyDescent="0.4">
      <c r="A27" s="1">
        <v>66</v>
      </c>
      <c r="B27" s="1">
        <v>41</v>
      </c>
      <c r="C27" s="3">
        <v>0.94</v>
      </c>
    </row>
    <row r="28" spans="1:3" ht="15" thickBot="1" x14ac:dyDescent="0.4">
      <c r="A28" s="1">
        <v>66</v>
      </c>
      <c r="B28" s="1">
        <v>40</v>
      </c>
      <c r="C28" s="3">
        <v>0.94</v>
      </c>
    </row>
    <row r="29" spans="1:3" ht="15" thickBot="1" x14ac:dyDescent="0.4">
      <c r="A29" s="1">
        <v>66</v>
      </c>
      <c r="B29" s="1">
        <v>39</v>
      </c>
      <c r="C29" s="3">
        <v>0.94</v>
      </c>
    </row>
    <row r="30" spans="1:3" ht="15" thickBot="1" x14ac:dyDescent="0.4">
      <c r="A30" s="1">
        <v>66</v>
      </c>
      <c r="B30" s="1">
        <v>38</v>
      </c>
      <c r="C30" s="3">
        <v>0.93</v>
      </c>
    </row>
    <row r="31" spans="1:3" ht="15" thickBot="1" x14ac:dyDescent="0.4">
      <c r="A31" s="1">
        <v>66</v>
      </c>
      <c r="B31" s="1">
        <v>37</v>
      </c>
      <c r="C31" s="3">
        <v>0.93</v>
      </c>
    </row>
    <row r="32" spans="1:3" ht="15" thickBot="1" x14ac:dyDescent="0.4">
      <c r="A32" s="1">
        <v>66</v>
      </c>
      <c r="B32" s="1">
        <v>36</v>
      </c>
      <c r="C32" s="3">
        <v>0.93</v>
      </c>
    </row>
    <row r="33" spans="1:3" ht="15" thickBot="1" x14ac:dyDescent="0.4">
      <c r="A33" s="1">
        <v>66</v>
      </c>
      <c r="B33" s="1">
        <v>35</v>
      </c>
      <c r="C33" s="3">
        <v>0.93</v>
      </c>
    </row>
    <row r="34" spans="1:3" ht="15" thickBot="1" x14ac:dyDescent="0.4">
      <c r="A34" s="1">
        <v>66</v>
      </c>
      <c r="B34" s="1">
        <v>34</v>
      </c>
      <c r="C34" s="3">
        <v>0.92</v>
      </c>
    </row>
    <row r="35" spans="1:3" ht="15" thickBot="1" x14ac:dyDescent="0.4">
      <c r="A35" s="1">
        <v>66</v>
      </c>
      <c r="B35" s="1">
        <v>33</v>
      </c>
      <c r="C35" s="3">
        <v>0.92</v>
      </c>
    </row>
    <row r="36" spans="1:3" ht="15" thickBot="1" x14ac:dyDescent="0.4">
      <c r="A36" s="1">
        <v>66</v>
      </c>
      <c r="B36" s="1">
        <v>32</v>
      </c>
      <c r="C36" s="3">
        <v>0.92</v>
      </c>
    </row>
    <row r="37" spans="1:3" ht="15" thickBot="1" x14ac:dyDescent="0.4">
      <c r="A37" s="1">
        <v>66</v>
      </c>
      <c r="B37" s="1">
        <v>31</v>
      </c>
      <c r="C37" s="3">
        <v>0.92</v>
      </c>
    </row>
    <row r="38" spans="1:3" ht="15" thickBot="1" x14ac:dyDescent="0.4">
      <c r="A38" s="1">
        <v>66</v>
      </c>
      <c r="B38" s="1">
        <v>30</v>
      </c>
      <c r="C38" s="3">
        <v>0.92</v>
      </c>
    </row>
    <row r="39" spans="1:3" ht="15" thickBot="1" x14ac:dyDescent="0.4">
      <c r="A39" s="1">
        <v>66</v>
      </c>
      <c r="B39" s="1">
        <v>29</v>
      </c>
      <c r="C39" s="3">
        <v>0.91</v>
      </c>
    </row>
    <row r="40" spans="1:3" ht="15" thickBot="1" x14ac:dyDescent="0.4">
      <c r="A40" s="1">
        <v>66</v>
      </c>
      <c r="B40" s="1">
        <v>28</v>
      </c>
      <c r="C40" s="3">
        <v>0.91</v>
      </c>
    </row>
    <row r="41" spans="1:3" ht="15" thickBot="1" x14ac:dyDescent="0.4">
      <c r="A41" s="1">
        <v>66</v>
      </c>
      <c r="B41" s="1">
        <v>27</v>
      </c>
      <c r="C41" s="3">
        <v>0.91</v>
      </c>
    </row>
    <row r="42" spans="1:3" ht="15" thickBot="1" x14ac:dyDescent="0.4">
      <c r="A42" s="1">
        <v>66</v>
      </c>
      <c r="B42" s="1">
        <v>26</v>
      </c>
      <c r="C42" s="3">
        <v>0.91</v>
      </c>
    </row>
    <row r="43" spans="1:3" ht="15" thickBot="1" x14ac:dyDescent="0.4">
      <c r="A43" s="1">
        <v>66</v>
      </c>
      <c r="B43" s="1">
        <v>25</v>
      </c>
      <c r="C43" s="3">
        <v>0.9</v>
      </c>
    </row>
    <row r="44" spans="1:3" ht="15" thickBot="1" x14ac:dyDescent="0.4">
      <c r="A44" s="1">
        <v>66</v>
      </c>
      <c r="B44" s="1">
        <v>24</v>
      </c>
      <c r="C44" s="3">
        <v>0.9</v>
      </c>
    </row>
    <row r="45" spans="1:3" ht="15" thickBot="1" x14ac:dyDescent="0.4">
      <c r="A45" s="1">
        <v>66</v>
      </c>
      <c r="B45" s="1">
        <v>23</v>
      </c>
      <c r="C45" s="3">
        <v>0.9</v>
      </c>
    </row>
    <row r="46" spans="1:3" ht="15" thickBot="1" x14ac:dyDescent="0.4">
      <c r="A46" s="1">
        <v>66</v>
      </c>
      <c r="B46" s="1">
        <v>22</v>
      </c>
      <c r="C46" s="3">
        <v>0.9</v>
      </c>
    </row>
    <row r="47" spans="1:3" ht="15" thickBot="1" x14ac:dyDescent="0.4">
      <c r="A47" s="1">
        <v>66</v>
      </c>
      <c r="B47" s="1">
        <v>21</v>
      </c>
      <c r="C47" s="3">
        <v>0.9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36"/>
  <sheetViews>
    <sheetView topLeftCell="A10" workbookViewId="0">
      <selection activeCell="A2" sqref="A2:A36"/>
    </sheetView>
  </sheetViews>
  <sheetFormatPr defaultRowHeight="14.5" x14ac:dyDescent="0.35"/>
  <cols>
    <col min="2" max="2" width="21.1796875" customWidth="1"/>
    <col min="3" max="3" width="45.7265625" customWidth="1"/>
  </cols>
  <sheetData>
    <row r="1" spans="1:3" ht="15" thickBot="1" x14ac:dyDescent="0.4">
      <c r="A1" s="17" t="s">
        <v>21</v>
      </c>
      <c r="B1" s="18" t="s">
        <v>13</v>
      </c>
      <c r="C1" s="18" t="s">
        <v>27</v>
      </c>
    </row>
    <row r="2" spans="1:3" ht="15" thickBot="1" x14ac:dyDescent="0.4">
      <c r="A2" s="13">
        <v>55</v>
      </c>
      <c r="B2" s="13">
        <v>55</v>
      </c>
      <c r="C2" s="14">
        <v>33.68</v>
      </c>
    </row>
    <row r="3" spans="1:3" ht="15" thickBot="1" x14ac:dyDescent="0.4">
      <c r="A3" s="13">
        <v>55</v>
      </c>
      <c r="B3" s="15">
        <v>54</v>
      </c>
      <c r="C3" s="16">
        <v>33.729999999999997</v>
      </c>
    </row>
    <row r="4" spans="1:3" ht="15" thickBot="1" x14ac:dyDescent="0.4">
      <c r="A4" s="13">
        <v>55</v>
      </c>
      <c r="B4" s="15">
        <v>53</v>
      </c>
      <c r="C4" s="16">
        <v>33.78</v>
      </c>
    </row>
    <row r="5" spans="1:3" ht="15" thickBot="1" x14ac:dyDescent="0.4">
      <c r="A5" s="13">
        <v>55</v>
      </c>
      <c r="B5" s="15">
        <v>52</v>
      </c>
      <c r="C5" s="16">
        <v>33.83</v>
      </c>
    </row>
    <row r="6" spans="1:3" ht="15" thickBot="1" x14ac:dyDescent="0.4">
      <c r="A6" s="13">
        <v>55</v>
      </c>
      <c r="B6" s="15">
        <v>51</v>
      </c>
      <c r="C6" s="16">
        <v>33.880000000000003</v>
      </c>
    </row>
    <row r="7" spans="1:3" ht="15" thickBot="1" x14ac:dyDescent="0.4">
      <c r="A7" s="13">
        <v>55</v>
      </c>
      <c r="B7" s="15">
        <v>50</v>
      </c>
      <c r="C7" s="16">
        <v>33.93</v>
      </c>
    </row>
    <row r="8" spans="1:3" ht="15" thickBot="1" x14ac:dyDescent="0.4">
      <c r="A8" s="13">
        <v>55</v>
      </c>
      <c r="B8" s="15">
        <v>49</v>
      </c>
      <c r="C8" s="16">
        <v>33.979999999999997</v>
      </c>
    </row>
    <row r="9" spans="1:3" ht="15" thickBot="1" x14ac:dyDescent="0.4">
      <c r="A9" s="13">
        <v>55</v>
      </c>
      <c r="B9" s="15">
        <v>48</v>
      </c>
      <c r="C9" s="16">
        <v>34.03</v>
      </c>
    </row>
    <row r="10" spans="1:3" ht="15" thickBot="1" x14ac:dyDescent="0.4">
      <c r="A10" s="13">
        <v>55</v>
      </c>
      <c r="B10" s="15">
        <v>47</v>
      </c>
      <c r="C10" s="16">
        <v>34.08</v>
      </c>
    </row>
    <row r="11" spans="1:3" ht="15" thickBot="1" x14ac:dyDescent="0.4">
      <c r="A11" s="13">
        <v>55</v>
      </c>
      <c r="B11" s="15">
        <v>46</v>
      </c>
      <c r="C11" s="16">
        <v>34.14</v>
      </c>
    </row>
    <row r="12" spans="1:3" ht="15" thickBot="1" x14ac:dyDescent="0.4">
      <c r="A12" s="13">
        <v>55</v>
      </c>
      <c r="B12" s="15">
        <v>45</v>
      </c>
      <c r="C12" s="16">
        <v>34.19</v>
      </c>
    </row>
    <row r="13" spans="1:3" ht="15" thickBot="1" x14ac:dyDescent="0.4">
      <c r="A13" s="13">
        <v>55</v>
      </c>
      <c r="B13" s="15">
        <v>44</v>
      </c>
      <c r="C13" s="16">
        <v>34.24</v>
      </c>
    </row>
    <row r="14" spans="1:3" ht="15" thickBot="1" x14ac:dyDescent="0.4">
      <c r="A14" s="13">
        <v>55</v>
      </c>
      <c r="B14" s="15">
        <v>43</v>
      </c>
      <c r="C14" s="16">
        <v>34.29</v>
      </c>
    </row>
    <row r="15" spans="1:3" ht="15" thickBot="1" x14ac:dyDescent="0.4">
      <c r="A15" s="13">
        <v>55</v>
      </c>
      <c r="B15" s="15">
        <v>42</v>
      </c>
      <c r="C15" s="16">
        <v>34.340000000000003</v>
      </c>
    </row>
    <row r="16" spans="1:3" ht="15" thickBot="1" x14ac:dyDescent="0.4">
      <c r="A16" s="13">
        <v>55</v>
      </c>
      <c r="B16" s="15">
        <v>41</v>
      </c>
      <c r="C16" s="16">
        <v>34.39</v>
      </c>
    </row>
    <row r="17" spans="1:3" ht="15" thickBot="1" x14ac:dyDescent="0.4">
      <c r="A17" s="13">
        <v>55</v>
      </c>
      <c r="B17" s="15">
        <v>40</v>
      </c>
      <c r="C17" s="16">
        <v>34.44</v>
      </c>
    </row>
    <row r="18" spans="1:3" ht="15" thickBot="1" x14ac:dyDescent="0.4">
      <c r="A18" s="13">
        <v>55</v>
      </c>
      <c r="B18" s="15">
        <v>39</v>
      </c>
      <c r="C18" s="16">
        <v>34.49</v>
      </c>
    </row>
    <row r="19" spans="1:3" ht="15" thickBot="1" x14ac:dyDescent="0.4">
      <c r="A19" s="13">
        <v>55</v>
      </c>
      <c r="B19" s="15">
        <v>38</v>
      </c>
      <c r="C19" s="16">
        <v>34.54</v>
      </c>
    </row>
    <row r="20" spans="1:3" ht="15" thickBot="1" x14ac:dyDescent="0.4">
      <c r="A20" s="13">
        <v>55</v>
      </c>
      <c r="B20" s="15">
        <v>37</v>
      </c>
      <c r="C20" s="16">
        <v>34.6</v>
      </c>
    </row>
    <row r="21" spans="1:3" ht="15" thickBot="1" x14ac:dyDescent="0.4">
      <c r="A21" s="13">
        <v>55</v>
      </c>
      <c r="B21" s="15">
        <v>36</v>
      </c>
      <c r="C21" s="16">
        <v>34.65</v>
      </c>
    </row>
    <row r="22" spans="1:3" ht="15" thickBot="1" x14ac:dyDescent="0.4">
      <c r="A22" s="13">
        <v>55</v>
      </c>
      <c r="B22" s="15">
        <v>35</v>
      </c>
      <c r="C22" s="16">
        <v>34.700000000000003</v>
      </c>
    </row>
    <row r="23" spans="1:3" ht="15" thickBot="1" x14ac:dyDescent="0.4">
      <c r="A23" s="13">
        <v>55</v>
      </c>
      <c r="B23" s="15">
        <v>34</v>
      </c>
      <c r="C23" s="16">
        <v>34.75</v>
      </c>
    </row>
    <row r="24" spans="1:3" ht="15" thickBot="1" x14ac:dyDescent="0.4">
      <c r="A24" s="13">
        <v>55</v>
      </c>
      <c r="B24" s="15">
        <v>33</v>
      </c>
      <c r="C24" s="16">
        <v>34.799999999999997</v>
      </c>
    </row>
    <row r="25" spans="1:3" ht="15" thickBot="1" x14ac:dyDescent="0.4">
      <c r="A25" s="13">
        <v>55</v>
      </c>
      <c r="B25" s="15">
        <v>32</v>
      </c>
      <c r="C25" s="16">
        <v>34.86</v>
      </c>
    </row>
    <row r="26" spans="1:3" ht="15" thickBot="1" x14ac:dyDescent="0.4">
      <c r="A26" s="13">
        <v>55</v>
      </c>
      <c r="B26" s="15">
        <v>31</v>
      </c>
      <c r="C26" s="16">
        <v>34.909999999999997</v>
      </c>
    </row>
    <row r="27" spans="1:3" ht="15" thickBot="1" x14ac:dyDescent="0.4">
      <c r="A27" s="13">
        <v>55</v>
      </c>
      <c r="B27" s="15">
        <v>30</v>
      </c>
      <c r="C27" s="16">
        <v>34.96</v>
      </c>
    </row>
    <row r="28" spans="1:3" ht="15" thickBot="1" x14ac:dyDescent="0.4">
      <c r="A28" s="13">
        <v>55</v>
      </c>
      <c r="B28" s="15">
        <v>29</v>
      </c>
      <c r="C28" s="16">
        <v>35.01</v>
      </c>
    </row>
    <row r="29" spans="1:3" ht="15" thickBot="1" x14ac:dyDescent="0.4">
      <c r="A29" s="13">
        <v>55</v>
      </c>
      <c r="B29" s="15">
        <v>28</v>
      </c>
      <c r="C29" s="16">
        <v>35.06</v>
      </c>
    </row>
    <row r="30" spans="1:3" ht="15" thickBot="1" x14ac:dyDescent="0.4">
      <c r="A30" s="13">
        <v>55</v>
      </c>
      <c r="B30" s="15">
        <v>27</v>
      </c>
      <c r="C30" s="16">
        <v>35.119999999999997</v>
      </c>
    </row>
    <row r="31" spans="1:3" ht="15" thickBot="1" x14ac:dyDescent="0.4">
      <c r="A31" s="13">
        <v>55</v>
      </c>
      <c r="B31" s="15">
        <v>26</v>
      </c>
      <c r="C31" s="16">
        <v>35.17</v>
      </c>
    </row>
    <row r="32" spans="1:3" ht="15" thickBot="1" x14ac:dyDescent="0.4">
      <c r="A32" s="13">
        <v>55</v>
      </c>
      <c r="B32" s="15">
        <v>25</v>
      </c>
      <c r="C32" s="16">
        <v>35.22</v>
      </c>
    </row>
    <row r="33" spans="1:3" ht="15" thickBot="1" x14ac:dyDescent="0.4">
      <c r="A33" s="13">
        <v>55</v>
      </c>
      <c r="B33" s="15">
        <v>24</v>
      </c>
      <c r="C33" s="16">
        <v>35.270000000000003</v>
      </c>
    </row>
    <row r="34" spans="1:3" ht="15" thickBot="1" x14ac:dyDescent="0.4">
      <c r="A34" s="13">
        <v>55</v>
      </c>
      <c r="B34" s="15">
        <v>23</v>
      </c>
      <c r="C34" s="16">
        <v>35.33</v>
      </c>
    </row>
    <row r="35" spans="1:3" ht="15" thickBot="1" x14ac:dyDescent="0.4">
      <c r="A35" s="13">
        <v>55</v>
      </c>
      <c r="B35" s="15">
        <v>22</v>
      </c>
      <c r="C35" s="16">
        <v>35.380000000000003</v>
      </c>
    </row>
    <row r="36" spans="1:3" ht="15" thickBot="1" x14ac:dyDescent="0.4">
      <c r="A36" s="13">
        <v>55</v>
      </c>
      <c r="B36" s="15">
        <v>21</v>
      </c>
      <c r="C36" s="16">
        <v>35.43</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36"/>
  <sheetViews>
    <sheetView workbookViewId="0">
      <selection activeCell="G21" sqref="G21"/>
    </sheetView>
  </sheetViews>
  <sheetFormatPr defaultRowHeight="14.5" x14ac:dyDescent="0.35"/>
  <cols>
    <col min="2" max="2" width="25.7265625" customWidth="1"/>
    <col min="3" max="3" width="46.54296875" customWidth="1"/>
  </cols>
  <sheetData>
    <row r="1" spans="1:3" ht="15" thickBot="1" x14ac:dyDescent="0.4">
      <c r="A1" s="17" t="s">
        <v>21</v>
      </c>
      <c r="B1" s="18" t="s">
        <v>13</v>
      </c>
      <c r="C1" s="18" t="s">
        <v>28</v>
      </c>
    </row>
    <row r="2" spans="1:3" ht="15" thickBot="1" x14ac:dyDescent="0.4">
      <c r="A2" s="13">
        <v>55</v>
      </c>
      <c r="B2" s="10">
        <v>55</v>
      </c>
      <c r="C2" s="11">
        <v>1</v>
      </c>
    </row>
    <row r="3" spans="1:3" ht="15" thickBot="1" x14ac:dyDescent="0.4">
      <c r="A3" s="13">
        <v>55</v>
      </c>
      <c r="B3" s="1">
        <v>54</v>
      </c>
      <c r="C3" s="3">
        <v>1</v>
      </c>
    </row>
    <row r="4" spans="1:3" ht="15" thickBot="1" x14ac:dyDescent="0.4">
      <c r="A4" s="13">
        <v>55</v>
      </c>
      <c r="B4" s="1">
        <v>53</v>
      </c>
      <c r="C4" s="3">
        <v>1</v>
      </c>
    </row>
    <row r="5" spans="1:3" ht="15" thickBot="1" x14ac:dyDescent="0.4">
      <c r="A5" s="13">
        <v>55</v>
      </c>
      <c r="B5" s="1">
        <v>52</v>
      </c>
      <c r="C5" s="3">
        <v>0.99</v>
      </c>
    </row>
    <row r="6" spans="1:3" ht="15" thickBot="1" x14ac:dyDescent="0.4">
      <c r="A6" s="13">
        <v>55</v>
      </c>
      <c r="B6" s="1">
        <v>51</v>
      </c>
      <c r="C6" s="3">
        <v>0.99</v>
      </c>
    </row>
    <row r="7" spans="1:3" ht="15" thickBot="1" x14ac:dyDescent="0.4">
      <c r="A7" s="13">
        <v>55</v>
      </c>
      <c r="B7" s="1">
        <v>50</v>
      </c>
      <c r="C7" s="3">
        <v>0.99</v>
      </c>
    </row>
    <row r="8" spans="1:3" ht="15" thickBot="1" x14ac:dyDescent="0.4">
      <c r="A8" s="13">
        <v>55</v>
      </c>
      <c r="B8" s="1">
        <v>49</v>
      </c>
      <c r="C8" s="3">
        <v>0.99</v>
      </c>
    </row>
    <row r="9" spans="1:3" ht="15" thickBot="1" x14ac:dyDescent="0.4">
      <c r="A9" s="13">
        <v>55</v>
      </c>
      <c r="B9" s="1">
        <v>48</v>
      </c>
      <c r="C9" s="3">
        <v>0.98</v>
      </c>
    </row>
    <row r="10" spans="1:3" ht="15" thickBot="1" x14ac:dyDescent="0.4">
      <c r="A10" s="13">
        <v>55</v>
      </c>
      <c r="B10" s="1">
        <v>47</v>
      </c>
      <c r="C10" s="3">
        <v>0.98</v>
      </c>
    </row>
    <row r="11" spans="1:3" ht="15" thickBot="1" x14ac:dyDescent="0.4">
      <c r="A11" s="13">
        <v>55</v>
      </c>
      <c r="B11" s="1">
        <v>46</v>
      </c>
      <c r="C11" s="3">
        <v>0.98</v>
      </c>
    </row>
    <row r="12" spans="1:3" ht="15" thickBot="1" x14ac:dyDescent="0.4">
      <c r="A12" s="13">
        <v>55</v>
      </c>
      <c r="B12" s="1">
        <v>45</v>
      </c>
      <c r="C12" s="3">
        <v>0.98</v>
      </c>
    </row>
    <row r="13" spans="1:3" ht="15" thickBot="1" x14ac:dyDescent="0.4">
      <c r="A13" s="13">
        <v>55</v>
      </c>
      <c r="B13" s="1">
        <v>44</v>
      </c>
      <c r="C13" s="3">
        <v>0.97</v>
      </c>
    </row>
    <row r="14" spans="1:3" ht="15" thickBot="1" x14ac:dyDescent="0.4">
      <c r="A14" s="13">
        <v>55</v>
      </c>
      <c r="B14" s="1">
        <v>43</v>
      </c>
      <c r="C14" s="3">
        <v>0.97</v>
      </c>
    </row>
    <row r="15" spans="1:3" ht="15" thickBot="1" x14ac:dyDescent="0.4">
      <c r="A15" s="13">
        <v>55</v>
      </c>
      <c r="B15" s="1">
        <v>42</v>
      </c>
      <c r="C15" s="3">
        <v>0.97</v>
      </c>
    </row>
    <row r="16" spans="1:3" ht="15" thickBot="1" x14ac:dyDescent="0.4">
      <c r="A16" s="13">
        <v>55</v>
      </c>
      <c r="B16" s="1">
        <v>41</v>
      </c>
      <c r="C16" s="3">
        <v>0.97</v>
      </c>
    </row>
    <row r="17" spans="1:3" ht="15" thickBot="1" x14ac:dyDescent="0.4">
      <c r="A17" s="13">
        <v>55</v>
      </c>
      <c r="B17" s="1">
        <v>40</v>
      </c>
      <c r="C17" s="3">
        <v>0.96</v>
      </c>
    </row>
    <row r="18" spans="1:3" ht="15" thickBot="1" x14ac:dyDescent="0.4">
      <c r="A18" s="13">
        <v>55</v>
      </c>
      <c r="B18" s="1">
        <v>39</v>
      </c>
      <c r="C18" s="3">
        <v>0.96</v>
      </c>
    </row>
    <row r="19" spans="1:3" ht="15" thickBot="1" x14ac:dyDescent="0.4">
      <c r="A19" s="13">
        <v>55</v>
      </c>
      <c r="B19" s="1">
        <v>38</v>
      </c>
      <c r="C19" s="3">
        <v>0.96</v>
      </c>
    </row>
    <row r="20" spans="1:3" ht="15" thickBot="1" x14ac:dyDescent="0.4">
      <c r="A20" s="13">
        <v>55</v>
      </c>
      <c r="B20" s="1">
        <v>37</v>
      </c>
      <c r="C20" s="3">
        <v>0.96</v>
      </c>
    </row>
    <row r="21" spans="1:3" ht="15" thickBot="1" x14ac:dyDescent="0.4">
      <c r="A21" s="13">
        <v>55</v>
      </c>
      <c r="B21" s="1">
        <v>36</v>
      </c>
      <c r="C21" s="3">
        <v>0.95</v>
      </c>
    </row>
    <row r="22" spans="1:3" ht="15" thickBot="1" x14ac:dyDescent="0.4">
      <c r="A22" s="13">
        <v>55</v>
      </c>
      <c r="B22" s="1">
        <v>35</v>
      </c>
      <c r="C22" s="3">
        <v>0.95</v>
      </c>
    </row>
    <row r="23" spans="1:3" ht="15" thickBot="1" x14ac:dyDescent="0.4">
      <c r="A23" s="13">
        <v>55</v>
      </c>
      <c r="B23" s="1">
        <v>34</v>
      </c>
      <c r="C23" s="3">
        <v>0.95</v>
      </c>
    </row>
    <row r="24" spans="1:3" ht="15" thickBot="1" x14ac:dyDescent="0.4">
      <c r="A24" s="13">
        <v>55</v>
      </c>
      <c r="B24" s="1">
        <v>33</v>
      </c>
      <c r="C24" s="3">
        <v>0.95</v>
      </c>
    </row>
    <row r="25" spans="1:3" ht="15" thickBot="1" x14ac:dyDescent="0.4">
      <c r="A25" s="13">
        <v>55</v>
      </c>
      <c r="B25" s="1">
        <v>32</v>
      </c>
      <c r="C25" s="3">
        <v>0.95</v>
      </c>
    </row>
    <row r="26" spans="1:3" ht="15" thickBot="1" x14ac:dyDescent="0.4">
      <c r="A26" s="13">
        <v>55</v>
      </c>
      <c r="B26" s="1">
        <v>31</v>
      </c>
      <c r="C26" s="3">
        <v>0.94</v>
      </c>
    </row>
    <row r="27" spans="1:3" ht="15" thickBot="1" x14ac:dyDescent="0.4">
      <c r="A27" s="13">
        <v>55</v>
      </c>
      <c r="B27" s="1">
        <v>30</v>
      </c>
      <c r="C27" s="3">
        <v>0.94</v>
      </c>
    </row>
    <row r="28" spans="1:3" ht="15" thickBot="1" x14ac:dyDescent="0.4">
      <c r="A28" s="13">
        <v>55</v>
      </c>
      <c r="B28" s="1">
        <v>29</v>
      </c>
      <c r="C28" s="3">
        <v>0.94</v>
      </c>
    </row>
    <row r="29" spans="1:3" ht="15" thickBot="1" x14ac:dyDescent="0.4">
      <c r="A29" s="13">
        <v>55</v>
      </c>
      <c r="B29" s="1">
        <v>28</v>
      </c>
      <c r="C29" s="3">
        <v>0.94</v>
      </c>
    </row>
    <row r="30" spans="1:3" ht="15" thickBot="1" x14ac:dyDescent="0.4">
      <c r="A30" s="13">
        <v>55</v>
      </c>
      <c r="B30" s="1">
        <v>27</v>
      </c>
      <c r="C30" s="3">
        <v>0.93</v>
      </c>
    </row>
    <row r="31" spans="1:3" ht="15" thickBot="1" x14ac:dyDescent="0.4">
      <c r="A31" s="13">
        <v>55</v>
      </c>
      <c r="B31" s="1">
        <v>26</v>
      </c>
      <c r="C31" s="3">
        <v>0.93</v>
      </c>
    </row>
    <row r="32" spans="1:3" ht="15" thickBot="1" x14ac:dyDescent="0.4">
      <c r="A32" s="13">
        <v>55</v>
      </c>
      <c r="B32" s="1">
        <v>25</v>
      </c>
      <c r="C32" s="3">
        <v>0.93</v>
      </c>
    </row>
    <row r="33" spans="1:3" ht="15" thickBot="1" x14ac:dyDescent="0.4">
      <c r="A33" s="13">
        <v>55</v>
      </c>
      <c r="B33" s="1">
        <v>24</v>
      </c>
      <c r="C33" s="3">
        <v>0.93</v>
      </c>
    </row>
    <row r="34" spans="1:3" ht="15" thickBot="1" x14ac:dyDescent="0.4">
      <c r="A34" s="13">
        <v>55</v>
      </c>
      <c r="B34" s="1">
        <v>23</v>
      </c>
      <c r="C34" s="3">
        <v>0.92</v>
      </c>
    </row>
    <row r="35" spans="1:3" ht="15" thickBot="1" x14ac:dyDescent="0.4">
      <c r="A35" s="13">
        <v>55</v>
      </c>
      <c r="B35" s="1">
        <v>22</v>
      </c>
      <c r="C35" s="3">
        <v>0.92</v>
      </c>
    </row>
    <row r="36" spans="1:3" ht="15" thickBot="1" x14ac:dyDescent="0.4">
      <c r="A36" s="13">
        <v>55</v>
      </c>
      <c r="B36" s="1">
        <v>21</v>
      </c>
      <c r="C36" s="3">
        <v>0.92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U12"/>
  <sheetViews>
    <sheetView zoomScale="80" zoomScaleNormal="80" workbookViewId="0">
      <selection activeCell="B5" sqref="B5:U5"/>
    </sheetView>
  </sheetViews>
  <sheetFormatPr defaultColWidth="9.1796875" defaultRowHeight="14.5" x14ac:dyDescent="0.35"/>
  <cols>
    <col min="1" max="1" width="12.81640625" style="19" customWidth="1"/>
    <col min="2" max="19" width="9.1796875" style="19"/>
    <col min="20" max="20" width="3.81640625" style="19" customWidth="1"/>
    <col min="21" max="21" width="5" style="19" customWidth="1"/>
    <col min="22" max="16384" width="9.1796875" style="19"/>
  </cols>
  <sheetData>
    <row r="1" spans="2:21" s="6" customFormat="1" ht="27" x14ac:dyDescent="0.5">
      <c r="B1" s="137" t="s">
        <v>30</v>
      </c>
      <c r="C1" s="137"/>
      <c r="D1" s="137"/>
      <c r="E1" s="137"/>
      <c r="F1" s="137"/>
      <c r="G1" s="137"/>
      <c r="H1" s="137"/>
      <c r="I1" s="137"/>
      <c r="J1" s="137"/>
      <c r="K1" s="137"/>
      <c r="L1" s="137"/>
      <c r="M1" s="137"/>
      <c r="N1" s="137"/>
      <c r="O1" s="137"/>
      <c r="P1" s="137"/>
      <c r="Q1" s="137"/>
      <c r="R1" s="137"/>
      <c r="S1" s="137"/>
      <c r="T1" s="137"/>
      <c r="U1" s="137"/>
    </row>
    <row r="2" spans="2:21" s="6" customFormat="1" ht="29.25" customHeight="1" x14ac:dyDescent="0.3">
      <c r="B2" s="138" t="s">
        <v>77</v>
      </c>
      <c r="C2" s="138"/>
      <c r="D2" s="138"/>
      <c r="E2" s="138"/>
      <c r="F2" s="138"/>
      <c r="G2" s="138"/>
      <c r="H2" s="138"/>
      <c r="I2" s="138"/>
      <c r="J2" s="138"/>
      <c r="K2" s="138"/>
      <c r="L2" s="138"/>
      <c r="M2" s="138"/>
      <c r="N2" s="138"/>
      <c r="O2" s="138"/>
      <c r="P2" s="138"/>
      <c r="Q2" s="138"/>
      <c r="R2" s="138"/>
      <c r="S2" s="138"/>
      <c r="T2" s="138"/>
      <c r="U2" s="138"/>
    </row>
    <row r="3" spans="2:21" ht="21" customHeight="1" thickBot="1" x14ac:dyDescent="0.4">
      <c r="B3" s="139" t="s">
        <v>29</v>
      </c>
      <c r="C3" s="139"/>
      <c r="D3" s="139"/>
      <c r="E3" s="139"/>
      <c r="F3" s="139"/>
      <c r="G3" s="139"/>
      <c r="H3" s="139"/>
      <c r="I3" s="139"/>
      <c r="J3" s="139"/>
      <c r="K3" s="139"/>
      <c r="L3" s="139"/>
      <c r="M3" s="139"/>
      <c r="N3" s="139"/>
      <c r="O3" s="139"/>
      <c r="P3" s="139"/>
      <c r="Q3" s="139"/>
      <c r="R3" s="139"/>
      <c r="S3" s="139"/>
      <c r="T3" s="139"/>
      <c r="U3" s="139"/>
    </row>
    <row r="4" spans="2:21" ht="58.5" customHeight="1" thickTop="1" thickBot="1" x14ac:dyDescent="0.4">
      <c r="B4" s="135" t="s">
        <v>75</v>
      </c>
      <c r="C4" s="136"/>
      <c r="D4" s="136"/>
      <c r="E4" s="136"/>
      <c r="F4" s="136"/>
      <c r="G4" s="136"/>
      <c r="H4" s="136"/>
      <c r="I4" s="136"/>
      <c r="J4" s="136"/>
      <c r="K4" s="136"/>
      <c r="L4" s="136"/>
      <c r="M4" s="136"/>
      <c r="N4" s="136"/>
      <c r="O4" s="136"/>
      <c r="P4" s="136"/>
      <c r="Q4" s="136"/>
      <c r="R4" s="136"/>
      <c r="S4" s="136"/>
      <c r="T4" s="136"/>
      <c r="U4" s="136"/>
    </row>
    <row r="5" spans="2:21" ht="78" customHeight="1" thickBot="1" x14ac:dyDescent="0.4">
      <c r="B5" s="129" t="s">
        <v>73</v>
      </c>
      <c r="C5" s="140"/>
      <c r="D5" s="140"/>
      <c r="E5" s="140"/>
      <c r="F5" s="140"/>
      <c r="G5" s="140"/>
      <c r="H5" s="140"/>
      <c r="I5" s="140"/>
      <c r="J5" s="140"/>
      <c r="K5" s="140"/>
      <c r="L5" s="140"/>
      <c r="M5" s="140"/>
      <c r="N5" s="140"/>
      <c r="O5" s="140"/>
      <c r="P5" s="140"/>
      <c r="Q5" s="140"/>
      <c r="R5" s="140"/>
      <c r="S5" s="140"/>
      <c r="T5" s="140"/>
      <c r="U5" s="140"/>
    </row>
    <row r="6" spans="2:21" ht="66.75" customHeight="1" thickBot="1" x14ac:dyDescent="0.4">
      <c r="B6" s="129" t="s">
        <v>76</v>
      </c>
      <c r="C6" s="141"/>
      <c r="D6" s="141"/>
      <c r="E6" s="141"/>
      <c r="F6" s="141"/>
      <c r="G6" s="141"/>
      <c r="H6" s="141"/>
      <c r="I6" s="141"/>
      <c r="J6" s="141"/>
      <c r="K6" s="141"/>
      <c r="L6" s="141"/>
      <c r="M6" s="141"/>
      <c r="N6" s="141"/>
      <c r="O6" s="141"/>
      <c r="P6" s="141"/>
      <c r="Q6" s="141"/>
      <c r="R6" s="141"/>
      <c r="S6" s="141"/>
      <c r="T6" s="141"/>
      <c r="U6" s="141"/>
    </row>
    <row r="7" spans="2:21" ht="54" customHeight="1" thickBot="1" x14ac:dyDescent="0.4">
      <c r="B7" s="129" t="s">
        <v>74</v>
      </c>
      <c r="C7" s="129"/>
      <c r="D7" s="129"/>
      <c r="E7" s="129"/>
      <c r="F7" s="129"/>
      <c r="G7" s="129"/>
      <c r="H7" s="129"/>
      <c r="I7" s="129"/>
      <c r="J7" s="129"/>
      <c r="K7" s="129"/>
      <c r="L7" s="129"/>
      <c r="M7" s="129"/>
      <c r="N7" s="129"/>
      <c r="O7" s="129"/>
      <c r="P7" s="129"/>
      <c r="Q7" s="129"/>
      <c r="R7" s="129"/>
      <c r="S7" s="129"/>
      <c r="T7" s="129"/>
      <c r="U7" s="129"/>
    </row>
    <row r="8" spans="2:21" ht="405" customHeight="1" thickBot="1" x14ac:dyDescent="0.4">
      <c r="B8" s="130" t="s">
        <v>62</v>
      </c>
      <c r="C8" s="131"/>
      <c r="D8" s="131"/>
      <c r="E8" s="131"/>
      <c r="F8" s="131"/>
      <c r="G8" s="131"/>
      <c r="H8" s="131"/>
      <c r="I8" s="131"/>
      <c r="J8" s="131"/>
      <c r="K8" s="131"/>
      <c r="L8" s="131"/>
      <c r="M8" s="131"/>
      <c r="N8" s="131"/>
      <c r="O8" s="131"/>
      <c r="P8" s="131"/>
      <c r="Q8" s="131"/>
      <c r="R8" s="131"/>
      <c r="S8" s="131"/>
      <c r="T8" s="131"/>
      <c r="U8" s="131"/>
    </row>
    <row r="9" spans="2:21" ht="92.25" customHeight="1" x14ac:dyDescent="0.35">
      <c r="B9" s="132" t="s">
        <v>53</v>
      </c>
      <c r="C9" s="133"/>
      <c r="D9" s="133"/>
      <c r="E9" s="133"/>
      <c r="F9" s="133"/>
      <c r="G9" s="133"/>
      <c r="H9" s="133"/>
      <c r="I9" s="133"/>
      <c r="J9" s="133"/>
      <c r="K9" s="133"/>
      <c r="L9" s="133"/>
      <c r="M9" s="133"/>
      <c r="N9" s="133"/>
      <c r="O9" s="133"/>
      <c r="P9" s="133"/>
      <c r="Q9" s="133"/>
      <c r="R9" s="133"/>
      <c r="S9" s="133"/>
      <c r="T9" s="133"/>
      <c r="U9" s="133"/>
    </row>
    <row r="10" spans="2:21" ht="27" customHeight="1" thickBot="1" x14ac:dyDescent="0.4">
      <c r="B10" s="134"/>
      <c r="C10" s="134"/>
      <c r="D10" s="134"/>
      <c r="E10" s="134"/>
      <c r="F10" s="134"/>
      <c r="G10" s="134"/>
      <c r="H10" s="134"/>
      <c r="I10" s="134"/>
      <c r="J10" s="134"/>
      <c r="K10" s="134"/>
      <c r="L10" s="134"/>
      <c r="M10" s="134"/>
      <c r="N10" s="134"/>
      <c r="O10" s="134"/>
      <c r="P10" s="134"/>
      <c r="Q10" s="134"/>
      <c r="R10" s="134"/>
      <c r="S10" s="134"/>
      <c r="T10" s="134"/>
      <c r="U10" s="134"/>
    </row>
    <row r="11" spans="2:21" ht="21" customHeight="1" thickBot="1" x14ac:dyDescent="0.4">
      <c r="B11" s="44" t="s">
        <v>60</v>
      </c>
      <c r="C11" s="27"/>
      <c r="D11" s="28"/>
      <c r="E11" s="28"/>
      <c r="F11" s="28"/>
      <c r="G11" s="28"/>
      <c r="H11" s="29"/>
      <c r="I11" s="27"/>
      <c r="J11" s="27"/>
      <c r="K11" s="29"/>
      <c r="L11" s="29"/>
      <c r="M11" s="28"/>
      <c r="N11" s="27"/>
      <c r="O11" s="29"/>
      <c r="P11" s="28"/>
      <c r="Q11" s="28"/>
      <c r="R11" s="27"/>
      <c r="S11" s="28"/>
      <c r="T11" s="26"/>
      <c r="U11" s="25"/>
    </row>
    <row r="12" spans="2:21" ht="15.75" customHeight="1" x14ac:dyDescent="0.35">
      <c r="B12" s="23"/>
      <c r="C12" s="24"/>
      <c r="E12" s="23"/>
      <c r="F12" s="23"/>
      <c r="H12" s="24"/>
      <c r="I12" s="24"/>
      <c r="J12" s="24"/>
      <c r="K12" s="24"/>
      <c r="L12" s="24"/>
      <c r="M12" s="23"/>
      <c r="N12" s="24"/>
      <c r="O12" s="24"/>
      <c r="P12" s="23"/>
      <c r="Q12" s="23"/>
      <c r="R12" s="24"/>
      <c r="S12" s="23"/>
      <c r="U12" s="23"/>
    </row>
  </sheetData>
  <sheetProtection algorithmName="SHA-512" hashValue="rAv7KMIFi9nHAitB5m5H/F2zu7/nYiUuMerZa4v7t8Q3OlFa5H131VHeo6Ljk1zlHD+pVX2PPIIiTOjQ0y9swQ==" saltValue="PYDPZvqt3FQDMzZf+kLceQ==" spinCount="100000" sheet="1" objects="1" scenarios="1"/>
  <mergeCells count="9">
    <mergeCell ref="B7:U7"/>
    <mergeCell ref="B8:U8"/>
    <mergeCell ref="B9:U10"/>
    <mergeCell ref="B4:U4"/>
    <mergeCell ref="B1:U1"/>
    <mergeCell ref="B2:U2"/>
    <mergeCell ref="B3:U3"/>
    <mergeCell ref="B5:U5"/>
    <mergeCell ref="B6:U6"/>
  </mergeCells>
  <pageMargins left="0.70866141732283472" right="0.70866141732283472" top="0.74803149606299213" bottom="0.74803149606299213" header="0.31496062992125984" footer="0.31496062992125984"/>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macro_print">
                <anchor moveWithCells="1">
                  <from>
                    <xdr:col>7</xdr:col>
                    <xdr:colOff>431800</xdr:colOff>
                    <xdr:row>12</xdr:row>
                    <xdr:rowOff>76200</xdr:rowOff>
                  </from>
                  <to>
                    <xdr:col>10</xdr:col>
                    <xdr:colOff>469900</xdr:colOff>
                    <xdr:row>14</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X55"/>
  <sheetViews>
    <sheetView zoomScale="90" zoomScaleNormal="90" workbookViewId="0">
      <selection sqref="A1:T1"/>
    </sheetView>
  </sheetViews>
  <sheetFormatPr defaultColWidth="9.1796875" defaultRowHeight="14.5" x14ac:dyDescent="0.35"/>
  <cols>
    <col min="1" max="1" width="6.26953125" style="51" customWidth="1"/>
    <col min="2" max="2" width="41.1796875" style="51" customWidth="1"/>
    <col min="3" max="3" width="27" style="51" customWidth="1"/>
    <col min="4" max="4" width="12.81640625" style="51" customWidth="1"/>
    <col min="5" max="5" width="12.1796875" style="51" customWidth="1"/>
    <col min="6" max="16384" width="9.1796875" style="51"/>
  </cols>
  <sheetData>
    <row r="1" spans="1:21" ht="19.5" x14ac:dyDescent="0.35">
      <c r="A1" s="160" t="s">
        <v>77</v>
      </c>
      <c r="B1" s="161"/>
      <c r="C1" s="161"/>
      <c r="D1" s="161"/>
      <c r="E1" s="161"/>
      <c r="F1" s="161"/>
      <c r="G1" s="161"/>
      <c r="H1" s="161"/>
      <c r="I1" s="161"/>
      <c r="J1" s="161"/>
      <c r="K1" s="161"/>
      <c r="L1" s="161"/>
      <c r="M1" s="161"/>
      <c r="N1" s="161"/>
      <c r="O1" s="161"/>
      <c r="P1" s="161"/>
      <c r="Q1" s="161"/>
      <c r="R1" s="161"/>
      <c r="S1" s="161"/>
      <c r="T1" s="161"/>
    </row>
    <row r="2" spans="1:21" ht="18.75" customHeight="1" x14ac:dyDescent="0.35">
      <c r="A2" s="162" t="s">
        <v>34</v>
      </c>
      <c r="B2" s="162"/>
      <c r="C2" s="162"/>
      <c r="D2" s="162"/>
      <c r="E2" s="162"/>
      <c r="F2" s="162"/>
      <c r="G2" s="76"/>
      <c r="H2" s="76"/>
      <c r="I2" s="54"/>
      <c r="J2" s="54"/>
      <c r="K2" s="54"/>
      <c r="L2" s="54"/>
      <c r="M2" s="54"/>
      <c r="N2" s="54"/>
      <c r="O2" s="54"/>
      <c r="P2" s="54"/>
      <c r="Q2" s="54"/>
      <c r="R2" s="54"/>
      <c r="S2" s="54"/>
      <c r="T2" s="54"/>
      <c r="U2" s="54"/>
    </row>
    <row r="3" spans="1:21" ht="17.25" customHeight="1" x14ac:dyDescent="0.35">
      <c r="A3" s="54"/>
      <c r="B3" s="77"/>
      <c r="C3" s="54"/>
      <c r="D3" s="72"/>
      <c r="E3" s="54"/>
      <c r="F3" s="54"/>
      <c r="G3" s="54"/>
      <c r="H3" s="54"/>
      <c r="I3" s="54"/>
      <c r="J3" s="54"/>
      <c r="K3" s="54"/>
      <c r="L3" s="54"/>
      <c r="M3" s="54"/>
      <c r="N3" s="54"/>
      <c r="O3" s="54"/>
      <c r="P3" s="54"/>
      <c r="Q3" s="54"/>
      <c r="R3" s="54"/>
      <c r="S3" s="54"/>
      <c r="T3" s="54"/>
      <c r="U3" s="54"/>
    </row>
    <row r="4" spans="1:21" ht="0.75" customHeight="1" thickBot="1" x14ac:dyDescent="0.4">
      <c r="A4" s="54"/>
      <c r="B4" s="78"/>
      <c r="C4" s="78"/>
      <c r="D4" s="78"/>
      <c r="E4" s="72"/>
      <c r="F4" s="54"/>
      <c r="G4" s="54"/>
      <c r="H4" s="54"/>
      <c r="I4" s="54"/>
      <c r="J4" s="54"/>
      <c r="K4" s="54"/>
      <c r="L4" s="54"/>
      <c r="M4" s="54"/>
      <c r="N4" s="54"/>
      <c r="O4" s="54"/>
      <c r="P4" s="54"/>
      <c r="Q4" s="54"/>
      <c r="R4" s="54"/>
      <c r="S4" s="54"/>
      <c r="T4" s="54"/>
      <c r="U4" s="54"/>
    </row>
    <row r="5" spans="1:21" ht="19" thickTop="1" x14ac:dyDescent="0.45">
      <c r="A5" s="54"/>
      <c r="B5" s="79" t="s">
        <v>49</v>
      </c>
      <c r="C5" s="79"/>
      <c r="D5" s="72"/>
      <c r="E5" s="72"/>
      <c r="F5" s="54"/>
      <c r="G5" s="54"/>
      <c r="H5" s="54"/>
      <c r="I5" s="54"/>
      <c r="J5" s="54"/>
      <c r="K5" s="54"/>
      <c r="L5" s="54"/>
      <c r="M5" s="54"/>
      <c r="N5" s="54"/>
      <c r="O5" s="54"/>
      <c r="P5" s="54"/>
      <c r="Q5" s="54"/>
      <c r="R5" s="54"/>
      <c r="S5" s="54"/>
      <c r="T5" s="54"/>
      <c r="U5" s="54"/>
    </row>
    <row r="6" spans="1:21" ht="14.25" customHeight="1" x14ac:dyDescent="0.45">
      <c r="A6" s="54"/>
      <c r="B6" s="79"/>
      <c r="C6" s="79"/>
      <c r="D6" s="72"/>
      <c r="E6" s="72"/>
      <c r="F6" s="54"/>
      <c r="G6" s="54"/>
      <c r="H6" s="54"/>
      <c r="I6" s="54"/>
      <c r="J6" s="54"/>
      <c r="K6" s="54"/>
      <c r="L6" s="54"/>
      <c r="M6" s="54"/>
      <c r="N6" s="54"/>
      <c r="O6" s="54"/>
      <c r="P6" s="54"/>
      <c r="Q6" s="54"/>
      <c r="R6" s="54"/>
      <c r="S6" s="54"/>
      <c r="T6" s="54"/>
      <c r="U6" s="54"/>
    </row>
    <row r="7" spans="1:21" ht="9" hidden="1" customHeight="1" x14ac:dyDescent="0.35">
      <c r="A7" s="54"/>
      <c r="B7" s="54"/>
      <c r="C7" s="54"/>
      <c r="D7" s="72"/>
      <c r="E7" s="54"/>
      <c r="F7" s="54"/>
      <c r="G7" s="54"/>
      <c r="H7" s="54"/>
      <c r="I7" s="54"/>
      <c r="J7" s="54"/>
      <c r="K7" s="54"/>
      <c r="L7" s="54"/>
      <c r="M7" s="54"/>
      <c r="N7" s="54"/>
      <c r="O7" s="54"/>
      <c r="P7" s="54"/>
      <c r="Q7" s="54"/>
      <c r="R7" s="54"/>
      <c r="S7" s="54"/>
      <c r="T7" s="54"/>
      <c r="U7" s="54"/>
    </row>
    <row r="8" spans="1:21" ht="20.25" customHeight="1" x14ac:dyDescent="0.35">
      <c r="A8" s="54"/>
      <c r="B8" s="80" t="s">
        <v>41</v>
      </c>
      <c r="C8" s="165" t="s">
        <v>63</v>
      </c>
      <c r="D8" s="166"/>
      <c r="E8" s="72"/>
      <c r="F8" s="54"/>
      <c r="G8" s="54"/>
      <c r="H8" s="54"/>
      <c r="I8" s="54"/>
      <c r="J8" s="54"/>
      <c r="K8" s="54"/>
      <c r="L8" s="54"/>
      <c r="M8" s="54"/>
      <c r="N8" s="54"/>
      <c r="O8" s="54"/>
      <c r="P8" s="54"/>
      <c r="Q8" s="54"/>
      <c r="R8" s="54"/>
      <c r="S8" s="54"/>
      <c r="T8" s="54"/>
      <c r="U8" s="54"/>
    </row>
    <row r="9" spans="1:21" ht="33" customHeight="1" x14ac:dyDescent="0.35">
      <c r="A9" s="54"/>
      <c r="B9" s="156" t="s">
        <v>35</v>
      </c>
      <c r="C9" s="157"/>
      <c r="D9" s="30"/>
      <c r="E9" s="54"/>
      <c r="F9" s="54"/>
      <c r="G9" s="54"/>
      <c r="H9" s="54"/>
      <c r="I9" s="54"/>
      <c r="J9" s="54"/>
      <c r="K9" s="54"/>
      <c r="L9" s="54"/>
      <c r="M9" s="54"/>
      <c r="N9" s="54"/>
      <c r="O9" s="54"/>
      <c r="P9" s="54"/>
      <c r="Q9" s="54"/>
      <c r="R9" s="54"/>
      <c r="S9" s="54"/>
      <c r="T9" s="54"/>
      <c r="U9" s="54"/>
    </row>
    <row r="10" spans="1:21" ht="31.5" customHeight="1" x14ac:dyDescent="0.35">
      <c r="A10" s="54"/>
      <c r="B10" s="163" t="s">
        <v>36</v>
      </c>
      <c r="C10" s="164"/>
      <c r="D10" s="31"/>
      <c r="E10" s="54"/>
      <c r="F10" s="54"/>
      <c r="G10" s="54"/>
      <c r="H10" s="54"/>
      <c r="I10" s="54"/>
      <c r="J10" s="54"/>
      <c r="K10" s="54"/>
      <c r="L10" s="54"/>
      <c r="M10" s="54"/>
      <c r="N10" s="54"/>
      <c r="O10" s="54"/>
      <c r="P10" s="54"/>
      <c r="Q10" s="54"/>
      <c r="R10" s="54"/>
      <c r="S10" s="54"/>
      <c r="T10" s="54"/>
      <c r="U10" s="54"/>
    </row>
    <row r="11" spans="1:21" ht="36" customHeight="1" x14ac:dyDescent="0.35">
      <c r="A11" s="54"/>
      <c r="B11" s="163" t="s">
        <v>37</v>
      </c>
      <c r="C11" s="164"/>
      <c r="D11" s="31"/>
      <c r="E11" s="54"/>
      <c r="F11" s="54"/>
      <c r="G11" s="54"/>
      <c r="H11" s="54"/>
      <c r="I11" s="54"/>
      <c r="J11" s="54"/>
      <c r="K11" s="54"/>
      <c r="L11" s="54"/>
      <c r="M11" s="54"/>
      <c r="N11" s="54"/>
      <c r="O11" s="54"/>
      <c r="P11" s="54"/>
      <c r="Q11" s="54"/>
      <c r="R11" s="54"/>
      <c r="S11" s="54"/>
      <c r="T11" s="54"/>
      <c r="U11" s="54"/>
    </row>
    <row r="12" spans="1:21" ht="33" customHeight="1" x14ac:dyDescent="0.35">
      <c r="A12" s="54"/>
      <c r="B12" s="163" t="s">
        <v>38</v>
      </c>
      <c r="C12" s="164"/>
      <c r="D12" s="31"/>
      <c r="E12" s="54"/>
      <c r="F12" s="54"/>
      <c r="G12" s="54"/>
      <c r="H12" s="54"/>
      <c r="I12" s="54"/>
      <c r="J12" s="54"/>
      <c r="K12" s="54"/>
      <c r="L12" s="54"/>
      <c r="M12" s="54"/>
      <c r="N12" s="54"/>
      <c r="O12" s="54"/>
      <c r="P12" s="54"/>
      <c r="Q12" s="54"/>
      <c r="R12" s="54"/>
      <c r="S12" s="54"/>
      <c r="T12" s="54"/>
      <c r="U12" s="54"/>
    </row>
    <row r="13" spans="1:21" ht="37.5" customHeight="1" x14ac:dyDescent="0.35">
      <c r="A13" s="54"/>
      <c r="B13" s="163" t="s">
        <v>39</v>
      </c>
      <c r="C13" s="164"/>
      <c r="D13" s="31"/>
      <c r="E13" s="54"/>
      <c r="F13" s="54"/>
      <c r="G13" s="54"/>
      <c r="H13" s="54"/>
      <c r="I13" s="54"/>
      <c r="J13" s="54"/>
      <c r="K13" s="54"/>
      <c r="L13" s="54"/>
      <c r="M13" s="54"/>
      <c r="N13" s="54"/>
      <c r="O13" s="54"/>
      <c r="P13" s="54"/>
      <c r="Q13" s="54"/>
      <c r="R13" s="54"/>
      <c r="S13" s="54"/>
      <c r="T13" s="54"/>
      <c r="U13" s="54"/>
    </row>
    <row r="14" spans="1:21" ht="35.25" customHeight="1" x14ac:dyDescent="0.35">
      <c r="A14" s="54"/>
      <c r="B14" s="163" t="s">
        <v>40</v>
      </c>
      <c r="C14" s="164"/>
      <c r="D14" s="31"/>
      <c r="E14" s="54"/>
      <c r="F14" s="54"/>
      <c r="G14" s="54"/>
      <c r="H14" s="54"/>
      <c r="I14" s="54"/>
      <c r="J14" s="54"/>
      <c r="K14" s="54"/>
      <c r="L14" s="54"/>
      <c r="M14" s="54"/>
      <c r="N14" s="54"/>
      <c r="O14" s="54"/>
      <c r="P14" s="54"/>
      <c r="Q14" s="54"/>
      <c r="R14" s="54"/>
      <c r="S14" s="54"/>
      <c r="T14" s="54"/>
      <c r="U14" s="54"/>
    </row>
    <row r="15" spans="1:21" ht="35.25" customHeight="1" x14ac:dyDescent="0.35">
      <c r="A15" s="54"/>
      <c r="B15" s="163" t="s">
        <v>50</v>
      </c>
      <c r="C15" s="164"/>
      <c r="D15" s="32"/>
      <c r="E15" s="54"/>
      <c r="F15" s="54"/>
      <c r="G15" s="54"/>
      <c r="H15" s="72"/>
      <c r="I15" s="72"/>
      <c r="J15" s="54"/>
      <c r="K15" s="54"/>
      <c r="L15" s="54"/>
      <c r="M15" s="54"/>
      <c r="N15" s="54"/>
      <c r="O15" s="54"/>
      <c r="P15" s="54"/>
      <c r="Q15" s="54"/>
      <c r="R15" s="54"/>
      <c r="S15" s="54"/>
      <c r="T15" s="54"/>
      <c r="U15" s="54"/>
    </row>
    <row r="16" spans="1:21" ht="21.75" customHeight="1" x14ac:dyDescent="0.35">
      <c r="A16" s="54"/>
      <c r="B16" s="81" t="s">
        <v>64</v>
      </c>
      <c r="C16" s="82"/>
      <c r="D16" s="82"/>
      <c r="E16" s="54"/>
      <c r="F16" s="54"/>
      <c r="G16" s="54"/>
      <c r="H16" s="54"/>
      <c r="I16" s="54"/>
      <c r="J16" s="54"/>
      <c r="K16" s="54"/>
      <c r="L16" s="54"/>
      <c r="M16" s="54"/>
      <c r="N16" s="54"/>
      <c r="O16" s="54"/>
      <c r="P16" s="54"/>
      <c r="Q16" s="54"/>
      <c r="R16" s="54"/>
      <c r="S16" s="54"/>
      <c r="T16" s="54"/>
      <c r="U16" s="54"/>
    </row>
    <row r="17" spans="1:24" ht="31.5" customHeight="1" x14ac:dyDescent="0.35">
      <c r="A17" s="54"/>
      <c r="B17" s="156" t="s">
        <v>68</v>
      </c>
      <c r="C17" s="157"/>
      <c r="D17" s="33"/>
      <c r="E17" s="54"/>
      <c r="F17" s="54"/>
      <c r="G17" s="54"/>
      <c r="H17" s="54"/>
      <c r="I17" s="54"/>
      <c r="J17" s="54"/>
      <c r="K17" s="54"/>
      <c r="L17" s="54"/>
      <c r="M17" s="54"/>
      <c r="N17" s="54"/>
      <c r="O17" s="54"/>
      <c r="P17" s="54"/>
      <c r="Q17" s="54"/>
      <c r="R17" s="54"/>
      <c r="S17" s="54"/>
      <c r="T17" s="54"/>
      <c r="U17" s="54"/>
    </row>
    <row r="18" spans="1:24" ht="18.75" customHeight="1" x14ac:dyDescent="0.35">
      <c r="A18" s="54"/>
      <c r="B18" s="158" t="s">
        <v>0</v>
      </c>
      <c r="C18" s="159"/>
      <c r="D18" s="34" t="str">
        <f>IF(D17=9,"1",IF(D17=10,"2",IF(D17=11,"3",IF(D17=12,"4",IF(D17=13,"5",IF(D17=14,"7",IF(D17=15,"9",IF(D17=16,"11",IF(D17=17,"13",IF(D17=18,"15",IF(D17=19,"17",IF(D17=20,"20",IF(D17&gt;20,"20","0")))))))))))))</f>
        <v>0</v>
      </c>
      <c r="E18" s="54"/>
      <c r="F18" s="54"/>
      <c r="G18" s="54"/>
      <c r="H18" s="54"/>
      <c r="I18" s="54"/>
      <c r="J18" s="54"/>
      <c r="K18" s="54"/>
      <c r="L18" s="54"/>
      <c r="M18" s="54"/>
      <c r="N18" s="54"/>
      <c r="O18" s="54"/>
      <c r="P18" s="54"/>
      <c r="Q18" s="54"/>
      <c r="R18" s="54"/>
      <c r="S18" s="54"/>
      <c r="T18" s="54"/>
      <c r="U18" s="54"/>
    </row>
    <row r="19" spans="1:24" ht="30.75" customHeight="1" thickBot="1" x14ac:dyDescent="0.4">
      <c r="A19" s="54"/>
      <c r="B19" s="78"/>
      <c r="C19" s="78"/>
      <c r="D19" s="78"/>
      <c r="E19" s="83"/>
      <c r="F19" s="54"/>
      <c r="G19" s="54"/>
      <c r="H19" s="54"/>
      <c r="I19" s="54"/>
      <c r="J19" s="54"/>
      <c r="K19" s="54"/>
      <c r="L19" s="54"/>
      <c r="M19" s="54"/>
      <c r="N19" s="54"/>
      <c r="O19" s="54"/>
      <c r="P19" s="54"/>
      <c r="Q19" s="54"/>
      <c r="R19" s="54"/>
      <c r="S19" s="54"/>
      <c r="T19" s="54"/>
      <c r="U19" s="54"/>
    </row>
    <row r="20" spans="1:24" ht="21.75" customHeight="1" thickTop="1" x14ac:dyDescent="0.45">
      <c r="A20" s="54"/>
      <c r="B20" s="79" t="s">
        <v>1</v>
      </c>
      <c r="C20" s="79"/>
      <c r="D20" s="54"/>
      <c r="E20" s="54"/>
      <c r="F20" s="54"/>
      <c r="G20" s="54"/>
      <c r="H20" s="54"/>
      <c r="I20" s="54"/>
      <c r="J20" s="54"/>
      <c r="K20" s="54"/>
      <c r="L20" s="54"/>
      <c r="M20" s="54"/>
      <c r="N20" s="54"/>
      <c r="O20" s="54"/>
      <c r="P20" s="54"/>
      <c r="Q20" s="54"/>
      <c r="R20" s="54"/>
      <c r="S20" s="54"/>
      <c r="T20" s="54"/>
      <c r="U20" s="54"/>
    </row>
    <row r="21" spans="1:24" ht="15.5" x14ac:dyDescent="0.35">
      <c r="A21" s="54"/>
      <c r="B21" s="84"/>
      <c r="C21" s="54"/>
      <c r="D21" s="54"/>
      <c r="E21" s="54"/>
      <c r="F21" s="54"/>
      <c r="G21" s="54"/>
      <c r="H21" s="54"/>
      <c r="I21" s="54"/>
      <c r="J21" s="54"/>
      <c r="K21" s="54"/>
      <c r="L21" s="54"/>
      <c r="M21" s="54"/>
      <c r="N21" s="54"/>
      <c r="O21" s="54"/>
      <c r="P21" s="54"/>
      <c r="Q21" s="54"/>
      <c r="R21" s="54"/>
      <c r="S21" s="54"/>
      <c r="T21" s="54"/>
      <c r="U21" s="54"/>
    </row>
    <row r="22" spans="1:24" ht="29.25" customHeight="1" x14ac:dyDescent="0.45">
      <c r="A22" s="54"/>
      <c r="B22" s="117" t="s">
        <v>2</v>
      </c>
      <c r="C22" s="155"/>
      <c r="D22" s="155"/>
      <c r="E22" s="105"/>
      <c r="F22" s="54"/>
      <c r="G22" s="54"/>
      <c r="H22" s="54"/>
      <c r="I22" s="54"/>
      <c r="J22" s="54"/>
      <c r="K22" s="54"/>
      <c r="L22" s="54"/>
      <c r="M22" s="54"/>
      <c r="N22" s="54"/>
      <c r="O22" s="54"/>
      <c r="P22" s="54"/>
      <c r="Q22" s="54"/>
      <c r="R22" s="54"/>
      <c r="S22" s="54"/>
      <c r="T22" s="54"/>
      <c r="U22" s="54"/>
    </row>
    <row r="23" spans="1:24" ht="15.5" x14ac:dyDescent="0.35">
      <c r="A23" s="54"/>
      <c r="B23" s="101"/>
      <c r="C23" s="151"/>
      <c r="D23" s="151"/>
      <c r="E23" s="102"/>
      <c r="F23" s="54"/>
      <c r="G23" s="54"/>
      <c r="H23" s="54"/>
      <c r="I23" s="54"/>
      <c r="J23" s="54"/>
      <c r="K23" s="54"/>
      <c r="L23" s="54"/>
      <c r="M23" s="54"/>
      <c r="N23" s="54"/>
      <c r="O23" s="54"/>
      <c r="P23" s="54"/>
      <c r="Q23" s="54"/>
      <c r="R23" s="54"/>
      <c r="S23" s="54"/>
      <c r="T23" s="54"/>
      <c r="U23" s="54"/>
    </row>
    <row r="24" spans="1:24" ht="15.75" customHeight="1" x14ac:dyDescent="0.35">
      <c r="A24" s="54"/>
      <c r="B24" s="85" t="s">
        <v>3</v>
      </c>
      <c r="C24" s="152" t="s">
        <v>6</v>
      </c>
      <c r="D24" s="153"/>
      <c r="E24" s="35">
        <f>((D9/2)-D10-D11-(D12*D15))</f>
        <v>0</v>
      </c>
      <c r="F24" s="54"/>
      <c r="G24" s="84"/>
      <c r="H24" s="54"/>
      <c r="I24" s="54"/>
      <c r="J24" s="54"/>
      <c r="K24" s="54"/>
      <c r="L24" s="54"/>
      <c r="M24" s="54"/>
      <c r="N24" s="54"/>
      <c r="O24" s="54"/>
      <c r="P24" s="54"/>
      <c r="Q24" s="54"/>
      <c r="R24" s="54"/>
      <c r="S24" s="54"/>
      <c r="T24" s="54"/>
      <c r="U24" s="54"/>
    </row>
    <row r="25" spans="1:24" ht="15.5" x14ac:dyDescent="0.35">
      <c r="A25" s="54"/>
      <c r="B25" s="57"/>
      <c r="C25" s="154"/>
      <c r="D25" s="154"/>
      <c r="E25" s="118"/>
      <c r="F25" s="54"/>
      <c r="G25" s="88"/>
      <c r="H25" s="88"/>
      <c r="I25" s="88"/>
      <c r="J25" s="88"/>
      <c r="K25" s="54"/>
      <c r="L25" s="54"/>
      <c r="M25" s="54"/>
      <c r="N25" s="54"/>
      <c r="O25" s="54"/>
      <c r="P25" s="54"/>
      <c r="Q25" s="54"/>
      <c r="R25" s="54"/>
      <c r="S25" s="54"/>
      <c r="T25" s="54"/>
      <c r="U25" s="54"/>
      <c r="V25" s="54"/>
      <c r="W25" s="54"/>
      <c r="X25" s="54"/>
    </row>
    <row r="26" spans="1:24" ht="15.5" x14ac:dyDescent="0.35">
      <c r="A26" s="54"/>
      <c r="B26" s="89" t="s">
        <v>4</v>
      </c>
      <c r="C26" s="147" t="s">
        <v>7</v>
      </c>
      <c r="D26" s="148"/>
      <c r="E26" s="36">
        <f>MAX(0,(D12*D18))</f>
        <v>0</v>
      </c>
      <c r="F26" s="54"/>
      <c r="G26" s="88"/>
      <c r="H26" s="88"/>
      <c r="I26" s="88"/>
      <c r="J26" s="88"/>
      <c r="K26" s="54"/>
      <c r="L26" s="54"/>
      <c r="M26" s="54"/>
      <c r="N26" s="54"/>
      <c r="O26" s="54"/>
      <c r="P26" s="54"/>
      <c r="Q26" s="54"/>
      <c r="R26" s="54"/>
      <c r="S26" s="54"/>
      <c r="T26" s="54"/>
      <c r="U26" s="54"/>
      <c r="V26" s="54"/>
      <c r="W26" s="54"/>
      <c r="X26" s="54"/>
    </row>
    <row r="27" spans="1:24" ht="15.5" x14ac:dyDescent="0.35">
      <c r="A27" s="54"/>
      <c r="B27" s="119"/>
      <c r="C27" s="120"/>
      <c r="D27" s="120"/>
      <c r="E27" s="121"/>
      <c r="F27" s="54"/>
      <c r="G27" s="62"/>
      <c r="H27" s="62"/>
      <c r="I27" s="62"/>
      <c r="J27" s="91"/>
      <c r="K27" s="54"/>
      <c r="L27" s="54"/>
      <c r="M27" s="54"/>
      <c r="N27" s="54"/>
      <c r="O27" s="54"/>
      <c r="P27" s="54"/>
      <c r="Q27" s="54"/>
      <c r="R27" s="54"/>
      <c r="S27" s="54"/>
      <c r="T27" s="54"/>
      <c r="U27" s="54"/>
      <c r="V27" s="54"/>
      <c r="W27" s="54"/>
      <c r="X27" s="54"/>
    </row>
    <row r="28" spans="1:24" ht="18.5" x14ac:dyDescent="0.35">
      <c r="A28" s="54"/>
      <c r="B28" s="144" t="s">
        <v>33</v>
      </c>
      <c r="C28" s="145"/>
      <c r="D28" s="145"/>
      <c r="E28" s="146"/>
      <c r="F28" s="54"/>
      <c r="G28" s="62"/>
      <c r="H28" s="62"/>
      <c r="I28" s="62"/>
      <c r="J28" s="92"/>
      <c r="K28" s="54"/>
      <c r="L28" s="54"/>
      <c r="M28" s="54"/>
      <c r="N28" s="54"/>
      <c r="O28" s="54"/>
      <c r="P28" s="54"/>
      <c r="Q28" s="54"/>
      <c r="R28" s="54"/>
      <c r="S28" s="54"/>
      <c r="T28" s="54"/>
      <c r="U28" s="54"/>
      <c r="V28" s="54"/>
      <c r="W28" s="54"/>
      <c r="X28" s="54"/>
    </row>
    <row r="29" spans="1:24" ht="15.5" x14ac:dyDescent="0.35">
      <c r="A29" s="54"/>
      <c r="B29" s="93" t="s">
        <v>44</v>
      </c>
      <c r="C29" s="149" t="s">
        <v>10</v>
      </c>
      <c r="D29" s="150"/>
      <c r="E29" s="37">
        <f>MAX(0,MIN(E24,E26))</f>
        <v>0</v>
      </c>
      <c r="F29" s="54"/>
      <c r="G29" s="62"/>
      <c r="H29" s="62"/>
      <c r="I29" s="62"/>
      <c r="J29" s="91"/>
      <c r="K29" s="54"/>
      <c r="L29" s="54"/>
      <c r="M29" s="54"/>
      <c r="N29" s="54"/>
      <c r="O29" s="54"/>
      <c r="P29" s="54"/>
      <c r="Q29" s="54"/>
      <c r="R29" s="54"/>
      <c r="S29" s="54"/>
      <c r="T29" s="54"/>
      <c r="U29" s="54"/>
      <c r="V29" s="54"/>
      <c r="W29" s="54"/>
      <c r="X29" s="54"/>
    </row>
    <row r="30" spans="1:24" ht="17.25" customHeight="1" x14ac:dyDescent="0.35">
      <c r="A30" s="54"/>
      <c r="B30" s="94" t="s">
        <v>45</v>
      </c>
      <c r="C30" s="142" t="s">
        <v>32</v>
      </c>
      <c r="D30" s="143"/>
      <c r="E30" s="38">
        <f>MAX(0,(E24))</f>
        <v>0</v>
      </c>
      <c r="F30" s="54"/>
      <c r="G30" s="62"/>
      <c r="H30" s="62"/>
      <c r="I30" s="62"/>
      <c r="J30" s="91"/>
      <c r="K30" s="54"/>
      <c r="L30" s="54"/>
      <c r="M30" s="54"/>
      <c r="N30" s="54"/>
      <c r="O30" s="54"/>
      <c r="P30" s="54"/>
      <c r="Q30" s="54"/>
      <c r="R30" s="54"/>
      <c r="S30" s="54"/>
      <c r="T30" s="54"/>
      <c r="U30" s="54"/>
      <c r="V30" s="54"/>
      <c r="W30" s="54"/>
      <c r="X30" s="54"/>
    </row>
    <row r="31" spans="1:24" ht="24" customHeight="1" x14ac:dyDescent="0.35">
      <c r="A31" s="54"/>
      <c r="B31" s="95"/>
      <c r="C31" s="95"/>
      <c r="D31" s="95"/>
      <c r="E31" s="95"/>
      <c r="F31" s="54"/>
      <c r="G31" s="62"/>
      <c r="H31" s="62"/>
      <c r="I31" s="62"/>
      <c r="J31" s="92"/>
      <c r="K31" s="54"/>
      <c r="L31" s="54"/>
      <c r="M31" s="54"/>
      <c r="N31" s="54"/>
      <c r="O31" s="54"/>
      <c r="P31" s="54"/>
      <c r="Q31" s="54"/>
      <c r="R31" s="54"/>
      <c r="S31" s="54"/>
      <c r="T31" s="54"/>
      <c r="U31" s="54"/>
      <c r="V31" s="54"/>
      <c r="W31" s="54"/>
      <c r="X31" s="54"/>
    </row>
    <row r="32" spans="1:24" ht="15.5" x14ac:dyDescent="0.35">
      <c r="A32" s="54"/>
      <c r="B32" s="95"/>
      <c r="C32" s="95"/>
      <c r="D32" s="95"/>
      <c r="E32" s="95"/>
      <c r="F32" s="54"/>
      <c r="G32" s="96"/>
      <c r="H32" s="62"/>
      <c r="I32" s="62"/>
      <c r="J32" s="97"/>
      <c r="K32" s="54"/>
      <c r="L32" s="54"/>
      <c r="M32" s="54"/>
      <c r="N32" s="54"/>
      <c r="O32" s="54"/>
      <c r="P32" s="54"/>
      <c r="Q32" s="54"/>
      <c r="R32" s="54"/>
      <c r="S32" s="54"/>
      <c r="T32" s="54"/>
      <c r="U32" s="54"/>
      <c r="V32" s="54"/>
      <c r="W32" s="54"/>
      <c r="X32" s="54"/>
    </row>
    <row r="33" spans="1:24" ht="18.5" x14ac:dyDescent="0.45">
      <c r="A33" s="54"/>
      <c r="B33" s="117" t="s">
        <v>5</v>
      </c>
      <c r="C33" s="155"/>
      <c r="D33" s="155"/>
      <c r="E33" s="105"/>
      <c r="F33" s="54"/>
      <c r="G33" s="72"/>
      <c r="H33" s="72"/>
      <c r="I33" s="72"/>
      <c r="J33" s="72"/>
      <c r="K33" s="54"/>
      <c r="L33" s="54"/>
      <c r="M33" s="54"/>
      <c r="N33" s="54"/>
      <c r="O33" s="54"/>
      <c r="P33" s="54"/>
      <c r="Q33" s="54"/>
      <c r="R33" s="54"/>
      <c r="S33" s="54"/>
      <c r="T33" s="54"/>
      <c r="U33" s="54"/>
      <c r="V33" s="54"/>
      <c r="W33" s="54"/>
      <c r="X33" s="54"/>
    </row>
    <row r="34" spans="1:24" ht="15.5" x14ac:dyDescent="0.35">
      <c r="A34" s="54"/>
      <c r="B34" s="101"/>
      <c r="C34" s="151"/>
      <c r="D34" s="151"/>
      <c r="E34" s="102"/>
      <c r="F34" s="54"/>
      <c r="G34" s="72"/>
      <c r="H34" s="72"/>
      <c r="I34" s="72"/>
      <c r="J34" s="72"/>
      <c r="K34" s="54"/>
      <c r="L34" s="54"/>
      <c r="M34" s="54"/>
      <c r="N34" s="54"/>
      <c r="O34" s="54"/>
      <c r="P34" s="54"/>
      <c r="Q34" s="54"/>
      <c r="R34" s="54"/>
      <c r="S34" s="54"/>
      <c r="T34" s="54"/>
      <c r="U34" s="54"/>
      <c r="V34" s="54"/>
      <c r="W34" s="54"/>
      <c r="X34" s="54"/>
    </row>
    <row r="35" spans="1:24" ht="15.5" x14ac:dyDescent="0.35">
      <c r="A35" s="54"/>
      <c r="B35" s="85" t="s">
        <v>3</v>
      </c>
      <c r="C35" s="152" t="s">
        <v>8</v>
      </c>
      <c r="D35" s="153"/>
      <c r="E35" s="35">
        <f>((D9*1.5)-D13-(D14*D15))</f>
        <v>0</v>
      </c>
      <c r="F35" s="54"/>
      <c r="G35" s="72"/>
      <c r="H35" s="72"/>
      <c r="I35" s="72"/>
      <c r="J35" s="72"/>
      <c r="K35" s="54"/>
      <c r="L35" s="54"/>
      <c r="M35" s="54"/>
      <c r="N35" s="54"/>
      <c r="O35" s="54"/>
      <c r="P35" s="54"/>
      <c r="Q35" s="54"/>
      <c r="R35" s="54"/>
      <c r="S35" s="54"/>
      <c r="T35" s="54"/>
      <c r="U35" s="54"/>
      <c r="V35" s="54"/>
      <c r="W35" s="54"/>
      <c r="X35" s="54"/>
    </row>
    <row r="36" spans="1:24" ht="14.25" customHeight="1" x14ac:dyDescent="0.35">
      <c r="A36" s="54"/>
      <c r="B36" s="86"/>
      <c r="C36" s="154"/>
      <c r="D36" s="154"/>
      <c r="E36" s="87"/>
      <c r="F36" s="54"/>
      <c r="G36" s="88"/>
      <c r="H36" s="88"/>
      <c r="I36" s="88"/>
      <c r="J36" s="88"/>
      <c r="K36" s="54"/>
      <c r="L36" s="54"/>
      <c r="M36" s="54"/>
      <c r="N36" s="54"/>
      <c r="O36" s="54"/>
      <c r="P36" s="54"/>
      <c r="Q36" s="54"/>
      <c r="R36" s="54"/>
      <c r="S36" s="54"/>
      <c r="T36" s="54"/>
      <c r="U36" s="54"/>
      <c r="V36" s="54"/>
      <c r="W36" s="54"/>
      <c r="X36" s="54"/>
    </row>
    <row r="37" spans="1:24" ht="15.5" x14ac:dyDescent="0.35">
      <c r="A37" s="54"/>
      <c r="B37" s="89" t="s">
        <v>4</v>
      </c>
      <c r="C37" s="147" t="s">
        <v>9</v>
      </c>
      <c r="D37" s="148"/>
      <c r="E37" s="36">
        <f>MAX(0,(D14*D18))</f>
        <v>0</v>
      </c>
      <c r="F37" s="54"/>
      <c r="G37" s="88"/>
      <c r="H37" s="88"/>
      <c r="I37" s="88"/>
      <c r="J37" s="88"/>
      <c r="K37" s="54"/>
      <c r="L37" s="54"/>
      <c r="M37" s="54"/>
      <c r="N37" s="54"/>
      <c r="O37" s="54"/>
      <c r="P37" s="54"/>
      <c r="Q37" s="54"/>
      <c r="R37" s="54"/>
      <c r="S37" s="54"/>
      <c r="T37" s="54"/>
      <c r="U37" s="54"/>
      <c r="V37" s="54"/>
      <c r="W37" s="54"/>
      <c r="X37" s="54"/>
    </row>
    <row r="38" spans="1:24" ht="15.5" x14ac:dyDescent="0.35">
      <c r="A38" s="54"/>
      <c r="B38" s="119"/>
      <c r="C38" s="120"/>
      <c r="D38" s="120"/>
      <c r="E38" s="121"/>
      <c r="F38" s="54"/>
      <c r="G38" s="62"/>
      <c r="H38" s="62"/>
      <c r="I38" s="62"/>
      <c r="J38" s="91"/>
      <c r="K38" s="54"/>
      <c r="L38" s="54"/>
      <c r="M38" s="54"/>
      <c r="N38" s="54"/>
      <c r="O38" s="54"/>
      <c r="P38" s="54"/>
      <c r="Q38" s="54"/>
      <c r="R38" s="54"/>
      <c r="S38" s="54"/>
      <c r="T38" s="54"/>
      <c r="U38" s="54"/>
      <c r="V38" s="54"/>
      <c r="W38" s="54"/>
      <c r="X38" s="54"/>
    </row>
    <row r="39" spans="1:24" ht="18.5" x14ac:dyDescent="0.35">
      <c r="A39" s="54"/>
      <c r="B39" s="144" t="s">
        <v>33</v>
      </c>
      <c r="C39" s="145"/>
      <c r="D39" s="145"/>
      <c r="E39" s="146"/>
      <c r="F39" s="54"/>
      <c r="G39" s="62"/>
      <c r="H39" s="62"/>
      <c r="I39" s="62"/>
      <c r="J39" s="92"/>
      <c r="K39" s="54"/>
      <c r="L39" s="54"/>
      <c r="M39" s="54"/>
      <c r="N39" s="54"/>
      <c r="O39" s="54"/>
      <c r="P39" s="54"/>
      <c r="Q39" s="54"/>
      <c r="R39" s="54"/>
      <c r="S39" s="54"/>
      <c r="T39" s="54"/>
      <c r="U39" s="54"/>
      <c r="V39" s="54"/>
      <c r="W39" s="54"/>
      <c r="X39" s="54"/>
    </row>
    <row r="40" spans="1:24" ht="15.5" x14ac:dyDescent="0.35">
      <c r="A40" s="54"/>
      <c r="B40" s="93" t="s">
        <v>44</v>
      </c>
      <c r="C40" s="149" t="s">
        <v>10</v>
      </c>
      <c r="D40" s="150"/>
      <c r="E40" s="37">
        <f>MAX(0,(MIN(E35,E37)))</f>
        <v>0</v>
      </c>
      <c r="F40" s="54"/>
      <c r="G40" s="62"/>
      <c r="H40" s="62"/>
      <c r="I40" s="62"/>
      <c r="J40" s="91"/>
      <c r="K40" s="54"/>
      <c r="L40" s="54"/>
      <c r="M40" s="54"/>
      <c r="N40" s="54"/>
      <c r="O40" s="54"/>
      <c r="P40" s="54"/>
      <c r="Q40" s="54"/>
      <c r="R40" s="54"/>
      <c r="S40" s="54"/>
      <c r="T40" s="54"/>
      <c r="U40" s="54"/>
      <c r="V40" s="54"/>
      <c r="W40" s="54"/>
      <c r="X40" s="54"/>
    </row>
    <row r="41" spans="1:24" ht="17.25" customHeight="1" x14ac:dyDescent="0.35">
      <c r="A41" s="54"/>
      <c r="B41" s="94" t="s">
        <v>45</v>
      </c>
      <c r="C41" s="142" t="s">
        <v>32</v>
      </c>
      <c r="D41" s="143"/>
      <c r="E41" s="38">
        <f>MAX(0,(E35))</f>
        <v>0</v>
      </c>
      <c r="F41" s="54"/>
      <c r="G41" s="62"/>
      <c r="H41" s="62"/>
      <c r="I41" s="62"/>
      <c r="J41" s="91"/>
      <c r="K41" s="54"/>
      <c r="L41" s="54"/>
      <c r="M41" s="54"/>
      <c r="N41" s="54"/>
      <c r="O41" s="54"/>
      <c r="P41" s="54"/>
      <c r="Q41" s="54"/>
      <c r="R41" s="54"/>
      <c r="S41" s="54"/>
      <c r="T41" s="54"/>
      <c r="U41" s="54"/>
      <c r="V41" s="54"/>
      <c r="W41" s="54"/>
      <c r="X41" s="54"/>
    </row>
    <row r="42" spans="1:24" ht="17.25" customHeight="1" x14ac:dyDescent="0.35">
      <c r="A42" s="54"/>
      <c r="B42" s="84"/>
      <c r="C42" s="54"/>
      <c r="D42" s="54"/>
      <c r="E42" s="54"/>
      <c r="F42" s="54"/>
      <c r="G42" s="62"/>
      <c r="H42" s="62"/>
      <c r="I42" s="62"/>
      <c r="J42" s="91"/>
      <c r="K42" s="54"/>
      <c r="L42" s="54"/>
      <c r="M42" s="54"/>
      <c r="N42" s="54"/>
      <c r="O42" s="54"/>
      <c r="P42" s="54"/>
      <c r="Q42" s="54"/>
      <c r="R42" s="54"/>
      <c r="S42" s="54"/>
      <c r="T42" s="54"/>
      <c r="U42" s="54"/>
      <c r="V42" s="54"/>
      <c r="W42" s="54"/>
      <c r="X42" s="54"/>
    </row>
    <row r="43" spans="1:24" x14ac:dyDescent="0.35">
      <c r="A43" s="54"/>
      <c r="B43" s="98"/>
      <c r="C43" s="54"/>
      <c r="D43" s="54"/>
      <c r="E43" s="54"/>
      <c r="F43" s="54"/>
      <c r="G43" s="62"/>
      <c r="H43" s="62"/>
      <c r="I43" s="62"/>
      <c r="J43" s="91"/>
      <c r="K43" s="54"/>
      <c r="L43" s="54"/>
      <c r="M43" s="54"/>
      <c r="N43" s="54"/>
      <c r="O43" s="54"/>
      <c r="P43" s="54"/>
      <c r="Q43" s="54"/>
      <c r="R43" s="54"/>
      <c r="S43" s="54"/>
      <c r="T43" s="54"/>
      <c r="U43" s="54"/>
      <c r="V43" s="54"/>
      <c r="W43" s="54"/>
      <c r="X43" s="54"/>
    </row>
    <row r="44" spans="1:24" ht="15.5" x14ac:dyDescent="0.35">
      <c r="A44" s="54"/>
      <c r="B44" s="99" t="s">
        <v>31</v>
      </c>
      <c r="C44" s="54"/>
      <c r="D44" s="54"/>
      <c r="E44" s="54"/>
      <c r="F44" s="54"/>
      <c r="G44" s="62"/>
      <c r="H44" s="72"/>
      <c r="I44" s="62"/>
      <c r="J44" s="92"/>
      <c r="K44" s="54"/>
      <c r="L44" s="54"/>
      <c r="M44" s="54"/>
      <c r="N44" s="54"/>
      <c r="O44" s="54"/>
      <c r="P44" s="54"/>
      <c r="Q44" s="54"/>
      <c r="R44" s="54"/>
      <c r="S44" s="54"/>
      <c r="T44" s="54"/>
      <c r="U44" s="54"/>
      <c r="V44" s="54"/>
      <c r="W44" s="54"/>
      <c r="X44" s="54"/>
    </row>
    <row r="45" spans="1:24" x14ac:dyDescent="0.35">
      <c r="A45" s="54"/>
      <c r="B45" s="54"/>
      <c r="C45" s="54"/>
      <c r="D45" s="54"/>
      <c r="E45" s="54"/>
      <c r="F45" s="54"/>
      <c r="G45" s="96"/>
      <c r="H45" s="62"/>
      <c r="I45" s="62"/>
      <c r="J45" s="97"/>
      <c r="K45" s="54"/>
      <c r="L45" s="54"/>
      <c r="M45" s="54"/>
      <c r="N45" s="54"/>
      <c r="O45" s="54"/>
      <c r="P45" s="54"/>
      <c r="Q45" s="54"/>
      <c r="R45" s="54"/>
      <c r="S45" s="54"/>
      <c r="T45" s="54"/>
      <c r="U45" s="54"/>
      <c r="V45" s="54"/>
      <c r="W45" s="54"/>
      <c r="X45" s="54"/>
    </row>
    <row r="46" spans="1:24" x14ac:dyDescent="0.35">
      <c r="A46" s="54"/>
      <c r="B46" s="54"/>
      <c r="C46" s="54"/>
      <c r="D46" s="54"/>
      <c r="E46" s="54"/>
      <c r="F46" s="54"/>
      <c r="G46" s="54"/>
      <c r="H46" s="54"/>
      <c r="I46" s="54"/>
      <c r="J46" s="54"/>
      <c r="K46" s="54"/>
      <c r="L46" s="54"/>
      <c r="M46" s="54"/>
      <c r="N46" s="54"/>
      <c r="O46" s="54"/>
      <c r="P46" s="54"/>
      <c r="Q46" s="54"/>
      <c r="R46" s="54"/>
      <c r="S46" s="54"/>
      <c r="T46" s="54"/>
      <c r="U46" s="54"/>
      <c r="V46" s="54"/>
      <c r="W46" s="54"/>
      <c r="X46" s="54"/>
    </row>
    <row r="47" spans="1:24" ht="15" customHeight="1" x14ac:dyDescent="0.35">
      <c r="A47" s="54"/>
      <c r="B47" s="54"/>
      <c r="C47" s="54"/>
      <c r="D47" s="54"/>
      <c r="E47" s="54"/>
      <c r="F47" s="54"/>
      <c r="G47" s="54"/>
      <c r="H47" s="54"/>
      <c r="I47" s="54"/>
      <c r="J47" s="54"/>
      <c r="K47" s="54"/>
      <c r="L47" s="54"/>
      <c r="M47" s="54"/>
      <c r="N47" s="54"/>
      <c r="O47" s="54"/>
      <c r="P47" s="54"/>
      <c r="Q47" s="54"/>
      <c r="R47" s="54"/>
      <c r="S47" s="54"/>
      <c r="T47" s="54"/>
      <c r="U47" s="54"/>
      <c r="V47" s="54"/>
      <c r="W47" s="54"/>
      <c r="X47" s="54"/>
    </row>
    <row r="48" spans="1:24" ht="14.25" customHeight="1" x14ac:dyDescent="0.35">
      <c r="A48" s="54"/>
      <c r="B48" s="54"/>
      <c r="C48" s="54"/>
      <c r="D48" s="54"/>
      <c r="E48" s="54"/>
      <c r="F48" s="54"/>
      <c r="G48" s="54"/>
      <c r="H48" s="54"/>
      <c r="I48" s="54"/>
      <c r="J48" s="54"/>
      <c r="K48" s="54"/>
      <c r="L48" s="54"/>
      <c r="M48" s="54"/>
      <c r="N48" s="54"/>
      <c r="O48" s="54"/>
      <c r="P48" s="54"/>
      <c r="Q48" s="54"/>
      <c r="R48" s="54"/>
      <c r="S48" s="54"/>
      <c r="T48" s="54"/>
      <c r="U48" s="54"/>
    </row>
    <row r="49" spans="1:21" x14ac:dyDescent="0.35">
      <c r="A49" s="54"/>
      <c r="B49" s="54"/>
      <c r="C49" s="54"/>
      <c r="D49" s="54"/>
      <c r="E49" s="54"/>
      <c r="F49" s="54"/>
      <c r="G49" s="54"/>
      <c r="H49" s="54"/>
      <c r="I49" s="54"/>
      <c r="J49" s="54"/>
      <c r="K49" s="54"/>
      <c r="L49" s="54"/>
      <c r="M49" s="54"/>
      <c r="N49" s="54"/>
      <c r="O49" s="54"/>
      <c r="P49" s="54"/>
      <c r="Q49" s="54"/>
      <c r="R49" s="54"/>
      <c r="S49" s="54"/>
      <c r="T49" s="54"/>
      <c r="U49" s="54"/>
    </row>
    <row r="50" spans="1:21" x14ac:dyDescent="0.35">
      <c r="A50" s="54"/>
      <c r="B50" s="54"/>
      <c r="C50" s="54"/>
      <c r="D50" s="54"/>
      <c r="E50" s="54"/>
      <c r="F50" s="54"/>
      <c r="G50" s="54"/>
      <c r="H50" s="54"/>
      <c r="I50" s="54"/>
      <c r="J50" s="54"/>
      <c r="K50" s="54"/>
      <c r="L50" s="54"/>
      <c r="M50" s="54"/>
      <c r="N50" s="54"/>
      <c r="O50" s="54"/>
      <c r="P50" s="54"/>
      <c r="Q50" s="54"/>
      <c r="R50" s="54"/>
      <c r="S50" s="54"/>
      <c r="T50" s="54"/>
      <c r="U50" s="54"/>
    </row>
    <row r="51" spans="1:21" x14ac:dyDescent="0.35">
      <c r="A51" s="54"/>
      <c r="B51" s="54"/>
      <c r="C51" s="54"/>
      <c r="D51" s="54"/>
      <c r="E51" s="54"/>
      <c r="F51" s="54"/>
      <c r="G51" s="54"/>
      <c r="H51" s="54"/>
      <c r="I51" s="54"/>
      <c r="J51" s="54"/>
      <c r="K51" s="54"/>
      <c r="L51" s="54"/>
      <c r="M51" s="54"/>
      <c r="N51" s="54"/>
      <c r="O51" s="54"/>
      <c r="P51" s="54"/>
      <c r="Q51" s="54"/>
      <c r="R51" s="54"/>
      <c r="S51" s="54"/>
      <c r="T51" s="54"/>
      <c r="U51" s="54"/>
    </row>
    <row r="52" spans="1:21" x14ac:dyDescent="0.35">
      <c r="A52" s="54"/>
      <c r="B52" s="54"/>
      <c r="C52" s="54"/>
      <c r="D52" s="54"/>
      <c r="E52" s="54"/>
      <c r="F52" s="54"/>
      <c r="G52" s="54"/>
      <c r="H52" s="54"/>
      <c r="I52" s="54"/>
      <c r="J52" s="54"/>
      <c r="K52" s="54"/>
      <c r="L52" s="54"/>
      <c r="M52" s="54"/>
      <c r="N52" s="54"/>
      <c r="O52" s="54"/>
      <c r="P52" s="54"/>
      <c r="Q52" s="54"/>
      <c r="R52" s="54"/>
      <c r="S52" s="54"/>
      <c r="T52" s="54"/>
      <c r="U52" s="54"/>
    </row>
    <row r="53" spans="1:21" x14ac:dyDescent="0.35">
      <c r="A53" s="54"/>
      <c r="F53" s="54"/>
      <c r="G53" s="54"/>
      <c r="H53" s="54"/>
      <c r="I53" s="54"/>
      <c r="J53" s="54"/>
      <c r="K53" s="54"/>
      <c r="L53" s="54"/>
      <c r="M53" s="54"/>
      <c r="N53" s="54"/>
      <c r="O53" s="54"/>
      <c r="P53" s="54"/>
      <c r="Q53" s="54"/>
      <c r="R53" s="54"/>
      <c r="S53" s="54"/>
      <c r="T53" s="54"/>
      <c r="U53" s="54"/>
    </row>
    <row r="54" spans="1:21" x14ac:dyDescent="0.35">
      <c r="A54" s="54"/>
      <c r="G54" s="54"/>
      <c r="H54" s="54"/>
      <c r="I54" s="54"/>
      <c r="J54" s="54"/>
      <c r="K54" s="54"/>
      <c r="L54" s="54"/>
      <c r="M54" s="54"/>
      <c r="N54" s="54"/>
      <c r="O54" s="54"/>
      <c r="P54" s="54"/>
      <c r="Q54" s="54"/>
      <c r="R54" s="54"/>
      <c r="S54" s="54"/>
      <c r="T54" s="54"/>
      <c r="U54" s="54"/>
    </row>
    <row r="55" spans="1:21" x14ac:dyDescent="0.35">
      <c r="A55" s="54"/>
      <c r="G55" s="54"/>
      <c r="H55" s="54"/>
      <c r="I55" s="54"/>
      <c r="J55" s="54"/>
      <c r="K55" s="54"/>
      <c r="L55" s="54"/>
      <c r="M55" s="54"/>
      <c r="N55" s="54"/>
      <c r="O55" s="54"/>
      <c r="P55" s="54"/>
      <c r="Q55" s="54"/>
      <c r="R55" s="54"/>
      <c r="S55" s="54"/>
      <c r="T55" s="54"/>
      <c r="U55" s="54"/>
    </row>
  </sheetData>
  <sheetProtection algorithmName="SHA-512" hashValue="WkibBz1sMaWMcvr676uMpLD775oOu7xFUzkrlbjrnM5GjOip2bwPvEKsino5vcPQnfq/MpDFXd+gCGomMcVkaQ==" saltValue="HtWN9aJfbz9YPVxhUEHXgQ==" spinCount="100000" sheet="1" objects="1" scenarios="1"/>
  <mergeCells count="28">
    <mergeCell ref="A1:T1"/>
    <mergeCell ref="A2:F2"/>
    <mergeCell ref="B14:C14"/>
    <mergeCell ref="B15:C15"/>
    <mergeCell ref="C29:D29"/>
    <mergeCell ref="B9:C9"/>
    <mergeCell ref="B10:C10"/>
    <mergeCell ref="B11:C11"/>
    <mergeCell ref="C8:D8"/>
    <mergeCell ref="B12:C12"/>
    <mergeCell ref="B13:C13"/>
    <mergeCell ref="C33:D33"/>
    <mergeCell ref="C25:D25"/>
    <mergeCell ref="C26:D26"/>
    <mergeCell ref="B17:C17"/>
    <mergeCell ref="B18:C18"/>
    <mergeCell ref="C22:D22"/>
    <mergeCell ref="C23:D23"/>
    <mergeCell ref="C24:D24"/>
    <mergeCell ref="B28:E28"/>
    <mergeCell ref="C30:D30"/>
    <mergeCell ref="C41:D41"/>
    <mergeCell ref="B39:E39"/>
    <mergeCell ref="C37:D37"/>
    <mergeCell ref="C40:D40"/>
    <mergeCell ref="C34:D34"/>
    <mergeCell ref="C35:D35"/>
    <mergeCell ref="C36:D36"/>
  </mergeCells>
  <pageMargins left="0.70866141732283472" right="0.70866141732283472" top="0.74803149606299213" bottom="0.74803149606299213" header="0.31496062992125984" footer="0.31496062992125984"/>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macro_print">
                <anchor moveWithCells="1">
                  <from>
                    <xdr:col>1</xdr:col>
                    <xdr:colOff>1803400</xdr:colOff>
                    <xdr:row>45</xdr:row>
                    <xdr:rowOff>114300</xdr:rowOff>
                  </from>
                  <to>
                    <xdr:col>2</xdr:col>
                    <xdr:colOff>927100</xdr:colOff>
                    <xdr:row>48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T54"/>
  <sheetViews>
    <sheetView zoomScaleNormal="100" workbookViewId="0">
      <selection activeCell="A6" sqref="A6"/>
    </sheetView>
  </sheetViews>
  <sheetFormatPr defaultColWidth="9.1796875" defaultRowHeight="14.5" x14ac:dyDescent="0.35"/>
  <cols>
    <col min="1" max="1" width="26" style="51" customWidth="1"/>
    <col min="2" max="2" width="11.7265625" style="51" customWidth="1"/>
    <col min="3" max="3" width="11.26953125" style="51" bestFit="1" customWidth="1"/>
    <col min="4" max="4" width="5.1796875" style="51" customWidth="1"/>
    <col min="5" max="5" width="31.1796875" style="51" customWidth="1"/>
    <col min="6" max="6" width="8.7265625" style="51" customWidth="1"/>
    <col min="7" max="7" width="11.7265625" style="51" customWidth="1"/>
    <col min="8" max="8" width="11.26953125" style="51" bestFit="1" customWidth="1"/>
    <col min="9" max="9" width="9.1796875" style="51" customWidth="1"/>
    <col min="10" max="10" width="16.453125" style="51" customWidth="1"/>
    <col min="11" max="11" width="0.1796875" style="51" customWidth="1"/>
    <col min="12" max="12" width="8.26953125" style="51" customWidth="1"/>
    <col min="13" max="16384" width="9.1796875" style="51"/>
  </cols>
  <sheetData>
    <row r="1" spans="1:20" ht="19.5" x14ac:dyDescent="0.35">
      <c r="A1" s="160" t="s">
        <v>77</v>
      </c>
      <c r="B1" s="161"/>
      <c r="C1" s="161"/>
      <c r="D1" s="161"/>
      <c r="E1" s="161"/>
      <c r="F1" s="161"/>
      <c r="G1" s="161"/>
      <c r="H1" s="161"/>
      <c r="I1" s="161"/>
      <c r="J1" s="161"/>
      <c r="K1" s="161"/>
      <c r="L1" s="161"/>
      <c r="M1" s="161"/>
      <c r="N1" s="161"/>
      <c r="O1" s="161"/>
      <c r="P1" s="161"/>
      <c r="Q1" s="161"/>
      <c r="R1" s="161"/>
      <c r="S1" s="161"/>
      <c r="T1" s="161"/>
    </row>
    <row r="2" spans="1:20" ht="19.5" customHeight="1" x14ac:dyDescent="0.35">
      <c r="A2" s="167" t="s">
        <v>34</v>
      </c>
      <c r="B2" s="167"/>
      <c r="C2" s="167"/>
      <c r="D2" s="167"/>
      <c r="E2" s="167"/>
      <c r="F2" s="167"/>
      <c r="G2" s="167"/>
      <c r="H2" s="167"/>
      <c r="I2" s="167"/>
      <c r="J2" s="167"/>
      <c r="K2" s="167"/>
      <c r="L2" s="167"/>
    </row>
    <row r="3" spans="1:20" ht="18" customHeight="1" x14ac:dyDescent="0.35">
      <c r="A3" s="52"/>
      <c r="B3" s="53"/>
      <c r="C3" s="53"/>
      <c r="D3" s="53"/>
      <c r="E3" s="53"/>
      <c r="F3" s="53"/>
    </row>
    <row r="4" spans="1:20" ht="16.5" customHeight="1" x14ac:dyDescent="0.35">
      <c r="A4" s="54"/>
      <c r="B4" s="182" t="s">
        <v>54</v>
      </c>
      <c r="C4" s="183"/>
      <c r="D4" s="183"/>
      <c r="E4" s="184"/>
      <c r="F4" s="54"/>
      <c r="G4" s="54"/>
    </row>
    <row r="5" spans="1:20" ht="18" customHeight="1" x14ac:dyDescent="0.35">
      <c r="A5" s="54"/>
      <c r="B5" s="191"/>
      <c r="C5" s="192"/>
      <c r="D5" s="192"/>
      <c r="E5" s="193"/>
      <c r="F5" s="54"/>
      <c r="G5" s="54"/>
      <c r="L5" s="56"/>
    </row>
    <row r="6" spans="1:20" ht="18" customHeight="1" x14ac:dyDescent="0.35">
      <c r="A6" s="54"/>
      <c r="B6" s="158" t="s">
        <v>70</v>
      </c>
      <c r="C6" s="154"/>
      <c r="D6" s="159"/>
      <c r="E6" s="43"/>
      <c r="F6" s="54"/>
      <c r="G6" s="54"/>
      <c r="L6" s="56"/>
    </row>
    <row r="7" spans="1:20" ht="15.5" x14ac:dyDescent="0.35">
      <c r="A7" s="54"/>
      <c r="B7" s="58" t="s">
        <v>43</v>
      </c>
      <c r="C7" s="59"/>
      <c r="D7" s="60"/>
      <c r="E7" s="42"/>
      <c r="F7" s="54"/>
      <c r="G7" s="54"/>
      <c r="L7" s="56"/>
      <c r="M7" s="56"/>
      <c r="N7" s="56"/>
    </row>
    <row r="8" spans="1:20" ht="15.75" customHeight="1" x14ac:dyDescent="0.35">
      <c r="A8" s="54"/>
      <c r="B8" s="158" t="s">
        <v>12</v>
      </c>
      <c r="C8" s="154"/>
      <c r="D8" s="159"/>
      <c r="E8" s="100">
        <f>IF(E6="Garda/Firefighter/Prison Officer",55,(IF(E6="Member of the PDF",50,(IF(E7&lt;'Normal Retirement Age'!C3,66,IF(AND(E7&gt;='Normal Retirement Age'!C4,E7&lt;='Normal Retirement Age'!D4),66,IF(E7&gt;='Normal Retirement Age'!C5,66,"INVALID")))))))</f>
        <v>66</v>
      </c>
      <c r="F8" s="54"/>
      <c r="G8" s="54"/>
      <c r="L8" s="56"/>
      <c r="M8" s="56"/>
      <c r="N8" s="56"/>
    </row>
    <row r="9" spans="1:20" ht="15.5" x14ac:dyDescent="0.35">
      <c r="A9" s="54"/>
      <c r="B9" s="158" t="s">
        <v>13</v>
      </c>
      <c r="C9" s="154"/>
      <c r="D9" s="159"/>
      <c r="E9" s="39">
        <f ca="1">DATEDIF(E7,TODAY(),"Y")+1</f>
        <v>122</v>
      </c>
      <c r="F9" s="54"/>
      <c r="G9" s="54"/>
      <c r="L9" s="61"/>
      <c r="M9" s="56"/>
      <c r="N9" s="56"/>
    </row>
    <row r="10" spans="1:20" x14ac:dyDescent="0.35">
      <c r="A10" s="54"/>
      <c r="B10" s="62"/>
      <c r="C10" s="62"/>
      <c r="D10" s="62"/>
      <c r="E10" s="62"/>
      <c r="F10" s="54"/>
      <c r="G10" s="54"/>
      <c r="L10" s="61"/>
      <c r="M10" s="61"/>
      <c r="N10" s="63"/>
    </row>
    <row r="11" spans="1:20" ht="15.75" customHeight="1" x14ac:dyDescent="0.35">
      <c r="A11" s="54"/>
      <c r="B11" s="103" t="s">
        <v>58</v>
      </c>
      <c r="C11" s="104"/>
      <c r="D11" s="104"/>
      <c r="E11" s="105"/>
      <c r="F11" s="54"/>
      <c r="G11" s="54"/>
      <c r="L11" s="61"/>
      <c r="M11" s="61"/>
      <c r="N11" s="61"/>
    </row>
    <row r="12" spans="1:20" ht="15.5" x14ac:dyDescent="0.35">
      <c r="A12" s="54"/>
      <c r="B12" s="106"/>
      <c r="C12" s="55"/>
      <c r="D12" s="55"/>
      <c r="E12" s="107"/>
      <c r="F12" s="54"/>
      <c r="G12" s="64"/>
      <c r="H12" s="64"/>
      <c r="I12" s="64"/>
      <c r="J12" s="64"/>
      <c r="L12" s="61"/>
      <c r="M12" s="61"/>
      <c r="N12" s="61"/>
    </row>
    <row r="13" spans="1:20" ht="15.75" customHeight="1" x14ac:dyDescent="0.35">
      <c r="A13" s="54"/>
      <c r="B13" s="174" t="s">
        <v>59</v>
      </c>
      <c r="C13" s="175"/>
      <c r="D13" s="175"/>
      <c r="E13" s="176"/>
      <c r="F13" s="54"/>
      <c r="G13" s="64"/>
      <c r="H13" s="64"/>
      <c r="I13" s="64"/>
      <c r="J13" s="64"/>
      <c r="L13" s="61"/>
      <c r="M13" s="61"/>
      <c r="N13" s="61"/>
    </row>
    <row r="14" spans="1:20" ht="15.75" customHeight="1" x14ac:dyDescent="0.35">
      <c r="A14" s="54"/>
      <c r="B14" s="158" t="s">
        <v>57</v>
      </c>
      <c r="C14" s="154"/>
      <c r="D14" s="154"/>
      <c r="E14" s="40">
        <f>LIMITS!E29</f>
        <v>0</v>
      </c>
      <c r="F14" s="54"/>
      <c r="G14" s="66"/>
      <c r="H14" s="66"/>
      <c r="I14" s="66"/>
      <c r="J14" s="67"/>
      <c r="L14" s="61"/>
      <c r="M14" s="61"/>
      <c r="N14" s="61"/>
    </row>
    <row r="15" spans="1:20" ht="15.75" customHeight="1" x14ac:dyDescent="0.35">
      <c r="A15" s="54"/>
      <c r="B15" s="158" t="s">
        <v>56</v>
      </c>
      <c r="C15" s="154"/>
      <c r="D15" s="159"/>
      <c r="E15" s="40">
        <f>LIMITS!E40</f>
        <v>0</v>
      </c>
      <c r="F15" s="54"/>
      <c r="G15" s="66"/>
      <c r="H15" s="66"/>
      <c r="I15" s="66"/>
      <c r="J15" s="68"/>
      <c r="L15" s="61"/>
      <c r="M15" s="61"/>
      <c r="N15" s="61"/>
    </row>
    <row r="16" spans="1:20" ht="15.75" customHeight="1" x14ac:dyDescent="0.35">
      <c r="A16" s="54"/>
      <c r="B16" s="194" t="s">
        <v>78</v>
      </c>
      <c r="C16" s="195"/>
      <c r="D16" s="195"/>
      <c r="E16" s="196"/>
      <c r="F16" s="54"/>
      <c r="G16" s="66"/>
      <c r="H16" s="66"/>
      <c r="I16" s="66"/>
      <c r="J16" s="68"/>
      <c r="L16" s="61"/>
      <c r="M16" s="61"/>
      <c r="N16" s="61"/>
    </row>
    <row r="17" spans="1:14" ht="15.75" customHeight="1" x14ac:dyDescent="0.35">
      <c r="A17" s="54"/>
      <c r="B17" s="197"/>
      <c r="C17" s="198"/>
      <c r="D17" s="198"/>
      <c r="E17" s="199"/>
      <c r="F17" s="54"/>
      <c r="G17" s="54"/>
      <c r="L17" s="61"/>
      <c r="M17" s="61"/>
      <c r="N17" s="61"/>
    </row>
    <row r="18" spans="1:14" ht="15.75" customHeight="1" x14ac:dyDescent="0.35">
      <c r="A18" s="54"/>
      <c r="B18" s="158" t="s">
        <v>57</v>
      </c>
      <c r="C18" s="154"/>
      <c r="D18" s="159"/>
      <c r="E18" s="40">
        <f>LIMITS!E30</f>
        <v>0</v>
      </c>
      <c r="F18" s="54"/>
      <c r="G18" s="54"/>
      <c r="L18" s="61"/>
      <c r="M18" s="61"/>
      <c r="N18" s="61"/>
    </row>
    <row r="19" spans="1:14" ht="15.75" customHeight="1" x14ac:dyDescent="0.35">
      <c r="A19" s="54"/>
      <c r="B19" s="158" t="s">
        <v>56</v>
      </c>
      <c r="C19" s="154"/>
      <c r="D19" s="159"/>
      <c r="E19" s="40">
        <f>LIMITS!E41</f>
        <v>0</v>
      </c>
      <c r="F19" s="54"/>
      <c r="G19" s="54"/>
      <c r="L19" s="61"/>
      <c r="M19" s="61"/>
      <c r="N19" s="61"/>
    </row>
    <row r="20" spans="1:14" ht="15.75" customHeight="1" x14ac:dyDescent="0.35">
      <c r="A20" s="54"/>
      <c r="B20" s="62"/>
      <c r="C20" s="62"/>
      <c r="D20" s="62"/>
      <c r="E20" s="62"/>
      <c r="F20" s="54"/>
      <c r="G20" s="54"/>
      <c r="L20" s="61"/>
      <c r="M20" s="61"/>
      <c r="N20" s="61"/>
    </row>
    <row r="21" spans="1:14" ht="15.75" customHeight="1" x14ac:dyDescent="0.35">
      <c r="A21" s="54"/>
      <c r="B21" s="103" t="s">
        <v>14</v>
      </c>
      <c r="C21" s="108"/>
      <c r="D21" s="108"/>
      <c r="E21" s="109"/>
      <c r="F21" s="54"/>
      <c r="G21" s="182" t="s">
        <v>65</v>
      </c>
      <c r="H21" s="183"/>
      <c r="I21" s="183"/>
      <c r="J21" s="184"/>
      <c r="L21" s="61"/>
      <c r="M21" s="61"/>
      <c r="N21" s="61"/>
    </row>
    <row r="22" spans="1:14" ht="15.75" customHeight="1" x14ac:dyDescent="0.35">
      <c r="A22" s="54"/>
      <c r="B22" s="110"/>
      <c r="C22" s="69"/>
      <c r="D22" s="69"/>
      <c r="E22" s="111"/>
      <c r="F22" s="54"/>
      <c r="G22" s="185"/>
      <c r="H22" s="186"/>
      <c r="I22" s="186"/>
      <c r="J22" s="187"/>
      <c r="L22" s="61"/>
      <c r="M22" s="61"/>
      <c r="N22" s="61"/>
    </row>
    <row r="23" spans="1:14" ht="15.75" customHeight="1" x14ac:dyDescent="0.35">
      <c r="A23" s="54"/>
      <c r="B23" s="101" t="s">
        <v>66</v>
      </c>
      <c r="C23" s="112"/>
      <c r="D23" s="112"/>
      <c r="E23" s="113" t="s">
        <v>11</v>
      </c>
      <c r="F23" s="54"/>
      <c r="G23" s="179" t="s">
        <v>61</v>
      </c>
      <c r="H23" s="180"/>
      <c r="I23" s="181"/>
      <c r="J23" s="31"/>
      <c r="L23" s="61"/>
      <c r="M23" s="61"/>
      <c r="N23" s="61"/>
    </row>
    <row r="24" spans="1:14" ht="15.75" customHeight="1" x14ac:dyDescent="0.35">
      <c r="A24" s="54"/>
      <c r="B24" s="171">
        <v>1</v>
      </c>
      <c r="C24" s="172"/>
      <c r="D24" s="173"/>
      <c r="E24" s="40" t="e">
        <f ca="1">IF(E8=66,VLOOKUP(E9,'TABLE 5'!B2:C47,2,FALSE),IF(E8=55,VLOOKUP(E9,'TABLE 7'!B2:C36,2,FALSE),IF(E8=50,VLOOKUP(E9,'Table 9'!B2:C31,2,FALSE))))</f>
        <v>#N/A</v>
      </c>
      <c r="F24" s="54"/>
      <c r="G24" s="179" t="s">
        <v>69</v>
      </c>
      <c r="H24" s="180"/>
      <c r="I24" s="181"/>
      <c r="J24" s="38" t="e">
        <f ca="1">(J23/E24)</f>
        <v>#N/A</v>
      </c>
      <c r="L24" s="61"/>
      <c r="M24" s="61"/>
      <c r="N24" s="61"/>
    </row>
    <row r="25" spans="1:14" ht="15.75" customHeight="1" x14ac:dyDescent="0.35">
      <c r="A25" s="54"/>
      <c r="B25" s="168"/>
      <c r="C25" s="169"/>
      <c r="D25" s="170"/>
      <c r="E25" s="38" t="e">
        <f ca="1">(B25*E24)</f>
        <v>#N/A</v>
      </c>
      <c r="F25" s="54"/>
      <c r="G25" s="177" t="s">
        <v>52</v>
      </c>
      <c r="H25" s="178"/>
      <c r="I25" s="178"/>
      <c r="J25" s="38" t="e">
        <f ca="1">(J23/E30)</f>
        <v>#N/A</v>
      </c>
      <c r="L25" s="61"/>
      <c r="M25" s="61"/>
      <c r="N25" s="61"/>
    </row>
    <row r="26" spans="1:14" ht="15.75" customHeight="1" x14ac:dyDescent="0.35">
      <c r="A26" s="54"/>
      <c r="B26" s="114"/>
      <c r="C26" s="115"/>
      <c r="D26" s="115"/>
      <c r="E26" s="116"/>
      <c r="F26" s="54"/>
      <c r="L26" s="61"/>
      <c r="M26" s="61"/>
      <c r="N26" s="61"/>
    </row>
    <row r="27" spans="1:14" ht="15.5" x14ac:dyDescent="0.35">
      <c r="A27" s="54"/>
      <c r="B27" s="106" t="s">
        <v>15</v>
      </c>
      <c r="C27" s="70"/>
      <c r="D27" s="70"/>
      <c r="E27" s="90"/>
      <c r="F27" s="54"/>
      <c r="G27" s="54"/>
      <c r="L27" s="61"/>
      <c r="M27" s="61"/>
      <c r="N27" s="61"/>
    </row>
    <row r="28" spans="1:14" ht="15.5" x14ac:dyDescent="0.35">
      <c r="A28" s="54"/>
      <c r="B28" s="106"/>
      <c r="C28" s="70"/>
      <c r="D28" s="70"/>
      <c r="E28" s="90"/>
      <c r="F28" s="54"/>
      <c r="G28" s="54"/>
      <c r="L28" s="61"/>
      <c r="M28" s="61"/>
      <c r="N28" s="61"/>
    </row>
    <row r="29" spans="1:14" ht="15.5" x14ac:dyDescent="0.35">
      <c r="A29" s="54"/>
      <c r="B29" s="101" t="s">
        <v>67</v>
      </c>
      <c r="C29" s="65"/>
      <c r="D29" s="65"/>
      <c r="E29" s="113" t="s">
        <v>11</v>
      </c>
      <c r="F29" s="54"/>
      <c r="G29" s="54"/>
      <c r="L29" s="61"/>
      <c r="M29" s="61"/>
      <c r="N29" s="61"/>
    </row>
    <row r="30" spans="1:14" ht="15.5" x14ac:dyDescent="0.35">
      <c r="A30" s="54"/>
      <c r="B30" s="171">
        <v>1</v>
      </c>
      <c r="C30" s="172"/>
      <c r="D30" s="173"/>
      <c r="E30" s="40" t="e">
        <f ca="1">IF(E8=66,VLOOKUP(E9,'TABLE 6'!B2:C47,2,FALSE),IF(E8=55,VLOOKUP(E9,'TABLE 8'!B2:C36,2,FALSE),IF(E8=50,VLOOKUP(E9,'Table 10'!B2:C31,2,FALSE))))</f>
        <v>#N/A</v>
      </c>
      <c r="F30" s="54"/>
      <c r="G30" s="54"/>
      <c r="L30" s="61"/>
      <c r="M30" s="61"/>
      <c r="N30" s="61"/>
    </row>
    <row r="31" spans="1:14" ht="15.5" x14ac:dyDescent="0.35">
      <c r="A31" s="54"/>
      <c r="B31" s="168"/>
      <c r="C31" s="169"/>
      <c r="D31" s="170"/>
      <c r="E31" s="38" t="e">
        <f ca="1">(B31*E30)</f>
        <v>#N/A</v>
      </c>
      <c r="F31" s="54"/>
      <c r="G31" s="54"/>
      <c r="L31" s="61"/>
      <c r="M31" s="61"/>
      <c r="N31" s="61"/>
    </row>
    <row r="32" spans="1:14" x14ac:dyDescent="0.35">
      <c r="A32" s="54"/>
      <c r="B32" s="54"/>
      <c r="C32" s="54"/>
      <c r="D32" s="54"/>
      <c r="E32" s="54"/>
      <c r="F32" s="54"/>
      <c r="G32" s="54"/>
      <c r="M32" s="61"/>
      <c r="N32" s="61"/>
    </row>
    <row r="33" spans="1:7" ht="15" customHeight="1" x14ac:dyDescent="0.45">
      <c r="A33" s="54"/>
      <c r="B33" s="188" t="s">
        <v>55</v>
      </c>
      <c r="C33" s="189"/>
      <c r="D33" s="190"/>
      <c r="E33" s="41" t="e">
        <f ca="1">(E25+E31)</f>
        <v>#N/A</v>
      </c>
      <c r="F33" s="54"/>
      <c r="G33" s="54"/>
    </row>
    <row r="34" spans="1:7" ht="15" customHeight="1" x14ac:dyDescent="0.35">
      <c r="A34" s="54"/>
      <c r="B34" s="54"/>
      <c r="C34" s="54"/>
      <c r="D34" s="54"/>
      <c r="E34" s="54"/>
      <c r="F34" s="54"/>
      <c r="G34" s="54"/>
    </row>
    <row r="35" spans="1:7" x14ac:dyDescent="0.35">
      <c r="A35" s="54"/>
      <c r="B35" s="54"/>
      <c r="C35" s="54"/>
      <c r="D35" s="54"/>
      <c r="E35" s="54"/>
      <c r="F35" s="54"/>
      <c r="G35" s="54"/>
    </row>
    <row r="36" spans="1:7" ht="15.5" x14ac:dyDescent="0.35">
      <c r="A36" s="71"/>
      <c r="B36" s="54"/>
      <c r="C36" s="54"/>
      <c r="D36" s="54"/>
      <c r="E36" s="54"/>
      <c r="F36" s="54"/>
      <c r="G36" s="54"/>
    </row>
    <row r="37" spans="1:7" ht="15.75" customHeight="1" x14ac:dyDescent="0.35">
      <c r="A37" s="54"/>
      <c r="B37" s="64"/>
      <c r="C37" s="64"/>
      <c r="D37" s="64"/>
      <c r="E37" s="64"/>
      <c r="F37" s="54"/>
      <c r="G37" s="54"/>
    </row>
    <row r="38" spans="1:7" ht="15.5" x14ac:dyDescent="0.35">
      <c r="A38" s="54"/>
      <c r="B38" s="64"/>
      <c r="C38" s="64"/>
      <c r="D38" s="64"/>
      <c r="E38" s="72"/>
      <c r="F38" s="54"/>
      <c r="G38" s="54"/>
    </row>
    <row r="39" spans="1:7" ht="15.75" customHeight="1" x14ac:dyDescent="0.35">
      <c r="A39" s="54"/>
      <c r="B39" s="66"/>
      <c r="C39" s="66"/>
      <c r="D39" s="66"/>
      <c r="E39" s="67"/>
      <c r="F39" s="54"/>
      <c r="G39" s="54"/>
    </row>
    <row r="40" spans="1:7" ht="15.75" customHeight="1" x14ac:dyDescent="0.35">
      <c r="A40" s="54"/>
      <c r="B40" s="66"/>
      <c r="C40" s="66"/>
      <c r="D40" s="66"/>
      <c r="E40" s="68"/>
      <c r="F40" s="54"/>
      <c r="G40" s="54"/>
    </row>
    <row r="41" spans="1:7" ht="15.75" customHeight="1" x14ac:dyDescent="0.35">
      <c r="A41" s="54"/>
      <c r="B41" s="66"/>
      <c r="C41" s="66"/>
      <c r="D41" s="66"/>
      <c r="E41" s="68"/>
      <c r="F41" s="54"/>
      <c r="G41" s="54"/>
    </row>
    <row r="42" spans="1:7" x14ac:dyDescent="0.35">
      <c r="A42" s="54"/>
      <c r="F42" s="54"/>
      <c r="G42" s="54"/>
    </row>
    <row r="43" spans="1:7" x14ac:dyDescent="0.35">
      <c r="A43" s="54"/>
      <c r="F43" s="54"/>
      <c r="G43" s="54"/>
    </row>
    <row r="44" spans="1:7" x14ac:dyDescent="0.35">
      <c r="A44" s="54"/>
      <c r="F44" s="54"/>
      <c r="G44" s="54"/>
    </row>
    <row r="45" spans="1:7" ht="16.5" customHeight="1" x14ac:dyDescent="0.35">
      <c r="A45" s="54"/>
      <c r="F45" s="54"/>
      <c r="G45" s="54"/>
    </row>
    <row r="46" spans="1:7" ht="17.25" customHeight="1" x14ac:dyDescent="0.35">
      <c r="A46" s="54"/>
      <c r="F46" s="64"/>
      <c r="G46" s="54"/>
    </row>
    <row r="47" spans="1:7" ht="17.25" customHeight="1" x14ac:dyDescent="0.35">
      <c r="F47" s="54"/>
      <c r="G47" s="54"/>
    </row>
    <row r="48" spans="1:7" ht="17.25" customHeight="1" x14ac:dyDescent="0.35">
      <c r="F48" s="73"/>
      <c r="G48" s="54"/>
    </row>
    <row r="49" spans="6:9" x14ac:dyDescent="0.35">
      <c r="F49" s="74"/>
      <c r="G49" s="54"/>
    </row>
    <row r="50" spans="6:9" ht="34.5" customHeight="1" x14ac:dyDescent="0.35">
      <c r="F50" s="74"/>
      <c r="G50" s="73"/>
      <c r="H50" s="73"/>
    </row>
    <row r="51" spans="6:9" x14ac:dyDescent="0.35">
      <c r="F51" s="74"/>
      <c r="G51" s="75"/>
      <c r="H51" s="75"/>
      <c r="I51" s="73"/>
    </row>
    <row r="52" spans="6:9" ht="17.25" customHeight="1" x14ac:dyDescent="0.35">
      <c r="G52" s="75"/>
      <c r="H52" s="75"/>
      <c r="I52" s="74"/>
    </row>
    <row r="53" spans="6:9" ht="17.25" customHeight="1" x14ac:dyDescent="0.35">
      <c r="G53" s="75"/>
      <c r="H53" s="75"/>
      <c r="I53" s="74"/>
    </row>
    <row r="54" spans="6:9" ht="17.25" customHeight="1" x14ac:dyDescent="0.35">
      <c r="I54" s="74"/>
    </row>
  </sheetData>
  <mergeCells count="21">
    <mergeCell ref="B33:D33"/>
    <mergeCell ref="B4:E5"/>
    <mergeCell ref="B16:E17"/>
    <mergeCell ref="B9:D9"/>
    <mergeCell ref="B30:D30"/>
    <mergeCell ref="B8:D8"/>
    <mergeCell ref="B6:D6"/>
    <mergeCell ref="A1:T1"/>
    <mergeCell ref="A2:L2"/>
    <mergeCell ref="B31:D31"/>
    <mergeCell ref="B24:D24"/>
    <mergeCell ref="B25:D25"/>
    <mergeCell ref="B13:E13"/>
    <mergeCell ref="G25:I25"/>
    <mergeCell ref="B14:D14"/>
    <mergeCell ref="B15:D15"/>
    <mergeCell ref="B18:D18"/>
    <mergeCell ref="B19:D19"/>
    <mergeCell ref="G23:I23"/>
    <mergeCell ref="G21:J22"/>
    <mergeCell ref="G24:I24"/>
  </mergeCells>
  <dataValidations count="1">
    <dataValidation type="list" allowBlank="1" showInputMessage="1" showErrorMessage="1" sqref="E6">
      <formula1>"Member of the PDF, Garda/Firefighter/Prison Officer, Standard accrual member"</formula1>
    </dataValidation>
  </dataValidations>
  <pageMargins left="0.70866141732283472" right="0.70866141732283472" top="0.74803149606299213" bottom="0.74803149606299213"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macro_print">
                <anchor moveWithCells="1">
                  <from>
                    <xdr:col>6</xdr:col>
                    <xdr:colOff>374650</xdr:colOff>
                    <xdr:row>14</xdr:row>
                    <xdr:rowOff>19050</xdr:rowOff>
                  </from>
                  <to>
                    <xdr:col>9</xdr:col>
                    <xdr:colOff>666750</xdr:colOff>
                    <xdr:row>15</xdr:row>
                    <xdr:rowOff>165100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31"/>
  <sheetViews>
    <sheetView topLeftCell="A19" workbookViewId="0">
      <selection sqref="A1:C31"/>
    </sheetView>
  </sheetViews>
  <sheetFormatPr defaultRowHeight="14.5" x14ac:dyDescent="0.35"/>
  <cols>
    <col min="2" max="2" width="21" customWidth="1"/>
    <col min="3" max="3" width="29.1796875" customWidth="1"/>
  </cols>
  <sheetData>
    <row r="1" spans="1:3" ht="30.5" thickBot="1" x14ac:dyDescent="0.4">
      <c r="A1" s="45" t="s">
        <v>21</v>
      </c>
      <c r="B1" s="45" t="s">
        <v>16</v>
      </c>
      <c r="C1" s="46" t="s">
        <v>71</v>
      </c>
    </row>
    <row r="2" spans="1:3" ht="16" thickBot="1" x14ac:dyDescent="0.4">
      <c r="A2" s="47">
        <v>50</v>
      </c>
      <c r="B2" s="47">
        <v>50</v>
      </c>
      <c r="C2" s="48">
        <v>38.24</v>
      </c>
    </row>
    <row r="3" spans="1:3" ht="16" thickBot="1" x14ac:dyDescent="0.4">
      <c r="A3" s="47">
        <v>50</v>
      </c>
      <c r="B3" s="49">
        <v>49</v>
      </c>
      <c r="C3" s="50">
        <v>38.29</v>
      </c>
    </row>
    <row r="4" spans="1:3" ht="16" thickBot="1" x14ac:dyDescent="0.4">
      <c r="A4" s="47">
        <v>50</v>
      </c>
      <c r="B4" s="49">
        <v>48</v>
      </c>
      <c r="C4" s="50">
        <v>38.35</v>
      </c>
    </row>
    <row r="5" spans="1:3" ht="16" thickBot="1" x14ac:dyDescent="0.4">
      <c r="A5" s="47">
        <v>50</v>
      </c>
      <c r="B5" s="49">
        <v>47</v>
      </c>
      <c r="C5" s="50">
        <v>38.409999999999997</v>
      </c>
    </row>
    <row r="6" spans="1:3" ht="16" thickBot="1" x14ac:dyDescent="0.4">
      <c r="A6" s="47">
        <v>50</v>
      </c>
      <c r="B6" s="49">
        <v>46</v>
      </c>
      <c r="C6" s="50">
        <v>38.46</v>
      </c>
    </row>
    <row r="7" spans="1:3" ht="16" thickBot="1" x14ac:dyDescent="0.4">
      <c r="A7" s="47">
        <v>50</v>
      </c>
      <c r="B7" s="49">
        <v>45</v>
      </c>
      <c r="C7" s="50">
        <v>38.520000000000003</v>
      </c>
    </row>
    <row r="8" spans="1:3" ht="16" thickBot="1" x14ac:dyDescent="0.4">
      <c r="A8" s="47">
        <v>50</v>
      </c>
      <c r="B8" s="49">
        <v>44</v>
      </c>
      <c r="C8" s="50">
        <v>38.58</v>
      </c>
    </row>
    <row r="9" spans="1:3" ht="16" thickBot="1" x14ac:dyDescent="0.4">
      <c r="A9" s="47">
        <v>50</v>
      </c>
      <c r="B9" s="49">
        <v>43</v>
      </c>
      <c r="C9" s="50">
        <v>38.64</v>
      </c>
    </row>
    <row r="10" spans="1:3" ht="16" thickBot="1" x14ac:dyDescent="0.4">
      <c r="A10" s="47">
        <v>50</v>
      </c>
      <c r="B10" s="49">
        <v>42</v>
      </c>
      <c r="C10" s="50">
        <v>38.69</v>
      </c>
    </row>
    <row r="11" spans="1:3" ht="16" thickBot="1" x14ac:dyDescent="0.4">
      <c r="A11" s="47">
        <v>50</v>
      </c>
      <c r="B11" s="49">
        <v>41</v>
      </c>
      <c r="C11" s="50">
        <v>38.75</v>
      </c>
    </row>
    <row r="12" spans="1:3" ht="16" thickBot="1" x14ac:dyDescent="0.4">
      <c r="A12" s="47">
        <v>50</v>
      </c>
      <c r="B12" s="49">
        <v>40</v>
      </c>
      <c r="C12" s="50">
        <v>38.81</v>
      </c>
    </row>
    <row r="13" spans="1:3" ht="16" thickBot="1" x14ac:dyDescent="0.4">
      <c r="A13" s="47">
        <v>50</v>
      </c>
      <c r="B13" s="49">
        <v>39</v>
      </c>
      <c r="C13" s="50">
        <v>38.869999999999997</v>
      </c>
    </row>
    <row r="14" spans="1:3" ht="16" thickBot="1" x14ac:dyDescent="0.4">
      <c r="A14" s="47">
        <v>50</v>
      </c>
      <c r="B14" s="49">
        <v>38</v>
      </c>
      <c r="C14" s="50">
        <v>38.93</v>
      </c>
    </row>
    <row r="15" spans="1:3" ht="16" thickBot="1" x14ac:dyDescent="0.4">
      <c r="A15" s="47">
        <v>50</v>
      </c>
      <c r="B15" s="49">
        <v>37</v>
      </c>
      <c r="C15" s="50">
        <v>38.979999999999997</v>
      </c>
    </row>
    <row r="16" spans="1:3" ht="16" thickBot="1" x14ac:dyDescent="0.4">
      <c r="A16" s="47">
        <v>50</v>
      </c>
      <c r="B16" s="49">
        <v>36</v>
      </c>
      <c r="C16" s="50">
        <v>39.04</v>
      </c>
    </row>
    <row r="17" spans="1:3" ht="16" thickBot="1" x14ac:dyDescent="0.4">
      <c r="A17" s="47">
        <v>50</v>
      </c>
      <c r="B17" s="49">
        <v>35</v>
      </c>
      <c r="C17" s="50">
        <v>39.1</v>
      </c>
    </row>
    <row r="18" spans="1:3" ht="16" thickBot="1" x14ac:dyDescent="0.4">
      <c r="A18" s="47">
        <v>50</v>
      </c>
      <c r="B18" s="49">
        <v>34</v>
      </c>
      <c r="C18" s="50">
        <v>39.159999999999997</v>
      </c>
    </row>
    <row r="19" spans="1:3" ht="16" thickBot="1" x14ac:dyDescent="0.4">
      <c r="A19" s="47">
        <v>50</v>
      </c>
      <c r="B19" s="49">
        <v>33</v>
      </c>
      <c r="C19" s="50">
        <v>39.22</v>
      </c>
    </row>
    <row r="20" spans="1:3" ht="16" thickBot="1" x14ac:dyDescent="0.4">
      <c r="A20" s="47">
        <v>50</v>
      </c>
      <c r="B20" s="49">
        <v>32</v>
      </c>
      <c r="C20" s="50">
        <v>39.28</v>
      </c>
    </row>
    <row r="21" spans="1:3" ht="16" thickBot="1" x14ac:dyDescent="0.4">
      <c r="A21" s="47">
        <v>50</v>
      </c>
      <c r="B21" s="49">
        <v>31</v>
      </c>
      <c r="C21" s="50">
        <v>39.33</v>
      </c>
    </row>
    <row r="22" spans="1:3" ht="16" thickBot="1" x14ac:dyDescent="0.4">
      <c r="A22" s="47">
        <v>50</v>
      </c>
      <c r="B22" s="49">
        <v>30</v>
      </c>
      <c r="C22" s="50">
        <v>39.39</v>
      </c>
    </row>
    <row r="23" spans="1:3" ht="16" thickBot="1" x14ac:dyDescent="0.4">
      <c r="A23" s="47">
        <v>50</v>
      </c>
      <c r="B23" s="49">
        <v>29</v>
      </c>
      <c r="C23" s="50">
        <v>39.450000000000003</v>
      </c>
    </row>
    <row r="24" spans="1:3" ht="16" thickBot="1" x14ac:dyDescent="0.4">
      <c r="A24" s="47">
        <v>50</v>
      </c>
      <c r="B24" s="49">
        <v>28</v>
      </c>
      <c r="C24" s="50">
        <v>39.51</v>
      </c>
    </row>
    <row r="25" spans="1:3" ht="16" thickBot="1" x14ac:dyDescent="0.4">
      <c r="A25" s="47">
        <v>50</v>
      </c>
      <c r="B25" s="49">
        <v>27</v>
      </c>
      <c r="C25" s="50">
        <v>39.57</v>
      </c>
    </row>
    <row r="26" spans="1:3" ht="16" thickBot="1" x14ac:dyDescent="0.4">
      <c r="A26" s="47">
        <v>50</v>
      </c>
      <c r="B26" s="49">
        <v>26</v>
      </c>
      <c r="C26" s="50">
        <v>39.630000000000003</v>
      </c>
    </row>
    <row r="27" spans="1:3" ht="16" thickBot="1" x14ac:dyDescent="0.4">
      <c r="A27" s="47">
        <v>50</v>
      </c>
      <c r="B27" s="49">
        <v>25</v>
      </c>
      <c r="C27" s="50">
        <v>39.69</v>
      </c>
    </row>
    <row r="28" spans="1:3" ht="16" thickBot="1" x14ac:dyDescent="0.4">
      <c r="A28" s="47">
        <v>50</v>
      </c>
      <c r="B28" s="49">
        <v>24</v>
      </c>
      <c r="C28" s="50">
        <v>39.75</v>
      </c>
    </row>
    <row r="29" spans="1:3" ht="16" thickBot="1" x14ac:dyDescent="0.4">
      <c r="A29" s="47">
        <v>50</v>
      </c>
      <c r="B29" s="49">
        <v>23</v>
      </c>
      <c r="C29" s="50">
        <v>39.81</v>
      </c>
    </row>
    <row r="30" spans="1:3" ht="16" thickBot="1" x14ac:dyDescent="0.4">
      <c r="A30" s="47">
        <v>50</v>
      </c>
      <c r="B30" s="49">
        <v>22</v>
      </c>
      <c r="C30" s="50">
        <v>39.869999999999997</v>
      </c>
    </row>
    <row r="31" spans="1:3" ht="16" thickBot="1" x14ac:dyDescent="0.4">
      <c r="A31" s="47">
        <v>50</v>
      </c>
      <c r="B31" s="49">
        <v>21</v>
      </c>
      <c r="C31" s="50">
        <v>39.93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31"/>
  <sheetViews>
    <sheetView topLeftCell="A22" workbookViewId="0">
      <selection sqref="A1:C31"/>
    </sheetView>
  </sheetViews>
  <sheetFormatPr defaultRowHeight="14.5" x14ac:dyDescent="0.35"/>
  <cols>
    <col min="2" max="2" width="25.7265625" customWidth="1"/>
    <col min="3" max="3" width="34.26953125" customWidth="1"/>
  </cols>
  <sheetData>
    <row r="1" spans="1:3" ht="30" x14ac:dyDescent="0.35">
      <c r="A1" s="45" t="s">
        <v>21</v>
      </c>
      <c r="B1" s="45" t="s">
        <v>16</v>
      </c>
      <c r="C1" s="46" t="s">
        <v>72</v>
      </c>
    </row>
    <row r="2" spans="1:3" ht="16" thickBot="1" x14ac:dyDescent="0.4">
      <c r="A2" s="49">
        <v>50</v>
      </c>
      <c r="B2" s="49">
        <v>50</v>
      </c>
      <c r="C2" s="50">
        <v>1</v>
      </c>
    </row>
    <row r="3" spans="1:3" ht="16" thickBot="1" x14ac:dyDescent="0.4">
      <c r="A3" s="49">
        <v>50</v>
      </c>
      <c r="B3" s="49">
        <v>49</v>
      </c>
      <c r="C3" s="50">
        <v>1</v>
      </c>
    </row>
    <row r="4" spans="1:3" ht="16" thickBot="1" x14ac:dyDescent="0.4">
      <c r="A4" s="49">
        <v>50</v>
      </c>
      <c r="B4" s="49">
        <v>48</v>
      </c>
      <c r="C4" s="50">
        <v>1</v>
      </c>
    </row>
    <row r="5" spans="1:3" ht="16" thickBot="1" x14ac:dyDescent="0.4">
      <c r="A5" s="49">
        <v>50</v>
      </c>
      <c r="B5" s="49">
        <v>47</v>
      </c>
      <c r="C5" s="50">
        <v>0.99</v>
      </c>
    </row>
    <row r="6" spans="1:3" ht="16" thickBot="1" x14ac:dyDescent="0.4">
      <c r="A6" s="49">
        <v>50</v>
      </c>
      <c r="B6" s="49">
        <v>46</v>
      </c>
      <c r="C6" s="50">
        <v>0.99</v>
      </c>
    </row>
    <row r="7" spans="1:3" ht="16" thickBot="1" x14ac:dyDescent="0.4">
      <c r="A7" s="49">
        <v>50</v>
      </c>
      <c r="B7" s="49">
        <v>45</v>
      </c>
      <c r="C7" s="50">
        <v>0.99</v>
      </c>
    </row>
    <row r="8" spans="1:3" ht="16" thickBot="1" x14ac:dyDescent="0.4">
      <c r="A8" s="49">
        <v>50</v>
      </c>
      <c r="B8" s="49">
        <v>44</v>
      </c>
      <c r="C8" s="50">
        <v>0.99</v>
      </c>
    </row>
    <row r="9" spans="1:3" ht="16" thickBot="1" x14ac:dyDescent="0.4">
      <c r="A9" s="49">
        <v>50</v>
      </c>
      <c r="B9" s="49">
        <v>43</v>
      </c>
      <c r="C9" s="50">
        <v>0.98</v>
      </c>
    </row>
    <row r="10" spans="1:3" ht="16" thickBot="1" x14ac:dyDescent="0.4">
      <c r="A10" s="49">
        <v>50</v>
      </c>
      <c r="B10" s="49">
        <v>42</v>
      </c>
      <c r="C10" s="50">
        <v>0.98</v>
      </c>
    </row>
    <row r="11" spans="1:3" ht="16" thickBot="1" x14ac:dyDescent="0.4">
      <c r="A11" s="49">
        <v>50</v>
      </c>
      <c r="B11" s="49">
        <v>41</v>
      </c>
      <c r="C11" s="50">
        <v>0.98</v>
      </c>
    </row>
    <row r="12" spans="1:3" ht="16" thickBot="1" x14ac:dyDescent="0.4">
      <c r="A12" s="49">
        <v>50</v>
      </c>
      <c r="B12" s="49">
        <v>40</v>
      </c>
      <c r="C12" s="50">
        <v>0.98</v>
      </c>
    </row>
    <row r="13" spans="1:3" ht="16" thickBot="1" x14ac:dyDescent="0.4">
      <c r="A13" s="49">
        <v>50</v>
      </c>
      <c r="B13" s="49">
        <v>39</v>
      </c>
      <c r="C13" s="50">
        <v>0.97</v>
      </c>
    </row>
    <row r="14" spans="1:3" ht="16" thickBot="1" x14ac:dyDescent="0.4">
      <c r="A14" s="49">
        <v>50</v>
      </c>
      <c r="B14" s="49">
        <v>38</v>
      </c>
      <c r="C14" s="50">
        <v>0.97</v>
      </c>
    </row>
    <row r="15" spans="1:3" ht="16" thickBot="1" x14ac:dyDescent="0.4">
      <c r="A15" s="49">
        <v>50</v>
      </c>
      <c r="B15" s="49">
        <v>37</v>
      </c>
      <c r="C15" s="50">
        <v>0.97</v>
      </c>
    </row>
    <row r="16" spans="1:3" ht="16" thickBot="1" x14ac:dyDescent="0.4">
      <c r="A16" s="49">
        <v>50</v>
      </c>
      <c r="B16" s="49">
        <v>36</v>
      </c>
      <c r="C16" s="50">
        <v>0.97</v>
      </c>
    </row>
    <row r="17" spans="1:3" ht="16" thickBot="1" x14ac:dyDescent="0.4">
      <c r="A17" s="49">
        <v>50</v>
      </c>
      <c r="B17" s="49">
        <v>35</v>
      </c>
      <c r="C17" s="50">
        <v>0.96</v>
      </c>
    </row>
    <row r="18" spans="1:3" ht="16" thickBot="1" x14ac:dyDescent="0.4">
      <c r="A18" s="49">
        <v>50</v>
      </c>
      <c r="B18" s="49">
        <v>34</v>
      </c>
      <c r="C18" s="50">
        <v>0.96</v>
      </c>
    </row>
    <row r="19" spans="1:3" ht="16" thickBot="1" x14ac:dyDescent="0.4">
      <c r="A19" s="49">
        <v>50</v>
      </c>
      <c r="B19" s="49">
        <v>33</v>
      </c>
      <c r="C19" s="50">
        <v>0.96</v>
      </c>
    </row>
    <row r="20" spans="1:3" ht="16" thickBot="1" x14ac:dyDescent="0.4">
      <c r="A20" s="49">
        <v>50</v>
      </c>
      <c r="B20" s="49">
        <v>32</v>
      </c>
      <c r="C20" s="50">
        <v>0.96</v>
      </c>
    </row>
    <row r="21" spans="1:3" ht="16" thickBot="1" x14ac:dyDescent="0.4">
      <c r="A21" s="49">
        <v>50</v>
      </c>
      <c r="B21" s="49">
        <v>31</v>
      </c>
      <c r="C21" s="50">
        <v>0.95</v>
      </c>
    </row>
    <row r="22" spans="1:3" ht="16" thickBot="1" x14ac:dyDescent="0.4">
      <c r="A22" s="49">
        <v>50</v>
      </c>
      <c r="B22" s="49">
        <v>30</v>
      </c>
      <c r="C22" s="50">
        <v>0.95</v>
      </c>
    </row>
    <row r="23" spans="1:3" ht="16" thickBot="1" x14ac:dyDescent="0.4">
      <c r="A23" s="49">
        <v>50</v>
      </c>
      <c r="B23" s="49">
        <v>29</v>
      </c>
      <c r="C23" s="50">
        <v>0.95</v>
      </c>
    </row>
    <row r="24" spans="1:3" ht="16" thickBot="1" x14ac:dyDescent="0.4">
      <c r="A24" s="49">
        <v>50</v>
      </c>
      <c r="B24" s="49">
        <v>28</v>
      </c>
      <c r="C24" s="50">
        <v>0.95</v>
      </c>
    </row>
    <row r="25" spans="1:3" ht="16" thickBot="1" x14ac:dyDescent="0.4">
      <c r="A25" s="49">
        <v>50</v>
      </c>
      <c r="B25" s="49">
        <v>27</v>
      </c>
      <c r="C25" s="50">
        <v>0.95</v>
      </c>
    </row>
    <row r="26" spans="1:3" ht="16" thickBot="1" x14ac:dyDescent="0.4">
      <c r="A26" s="49">
        <v>50</v>
      </c>
      <c r="B26" s="49">
        <v>26</v>
      </c>
      <c r="C26" s="50">
        <v>0.94</v>
      </c>
    </row>
    <row r="27" spans="1:3" ht="16" thickBot="1" x14ac:dyDescent="0.4">
      <c r="A27" s="49">
        <v>50</v>
      </c>
      <c r="B27" s="49">
        <v>25</v>
      </c>
      <c r="C27" s="50">
        <v>0.94</v>
      </c>
    </row>
    <row r="28" spans="1:3" ht="16" thickBot="1" x14ac:dyDescent="0.4">
      <c r="A28" s="49">
        <v>50</v>
      </c>
      <c r="B28" s="49">
        <v>24</v>
      </c>
      <c r="C28" s="50">
        <v>0.94</v>
      </c>
    </row>
    <row r="29" spans="1:3" ht="16" thickBot="1" x14ac:dyDescent="0.4">
      <c r="A29" s="49">
        <v>50</v>
      </c>
      <c r="B29" s="49">
        <v>23</v>
      </c>
      <c r="C29" s="50">
        <v>0.94</v>
      </c>
    </row>
    <row r="30" spans="1:3" ht="16" thickBot="1" x14ac:dyDescent="0.4">
      <c r="A30" s="49">
        <v>50</v>
      </c>
      <c r="B30" s="49">
        <v>22</v>
      </c>
      <c r="C30" s="50">
        <v>0.93</v>
      </c>
    </row>
    <row r="31" spans="1:3" ht="16" thickBot="1" x14ac:dyDescent="0.4">
      <c r="A31" s="49">
        <v>50</v>
      </c>
      <c r="B31" s="49">
        <v>21</v>
      </c>
      <c r="C31" s="50">
        <v>0.93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E5"/>
  <sheetViews>
    <sheetView workbookViewId="0">
      <selection activeCell="C11" sqref="C11"/>
    </sheetView>
  </sheetViews>
  <sheetFormatPr defaultRowHeight="14.5" x14ac:dyDescent="0.35"/>
  <cols>
    <col min="2" max="2" width="12.81640625" customWidth="1"/>
    <col min="3" max="3" width="13" customWidth="1"/>
    <col min="4" max="4" width="12.26953125" customWidth="1"/>
    <col min="5" max="5" width="16.1796875" customWidth="1"/>
  </cols>
  <sheetData>
    <row r="2" spans="2:5" ht="29" x14ac:dyDescent="0.35">
      <c r="B2" s="22" t="s">
        <v>43</v>
      </c>
      <c r="C2" s="22"/>
      <c r="D2" s="22"/>
      <c r="E2" s="22" t="s">
        <v>12</v>
      </c>
    </row>
    <row r="3" spans="2:5" x14ac:dyDescent="0.35">
      <c r="B3" s="20" t="s">
        <v>46</v>
      </c>
      <c r="C3" s="21">
        <v>20090</v>
      </c>
      <c r="D3" s="21"/>
      <c r="E3" s="20">
        <v>66</v>
      </c>
    </row>
    <row r="4" spans="2:5" x14ac:dyDescent="0.35">
      <c r="B4" s="20" t="s">
        <v>47</v>
      </c>
      <c r="C4" s="21">
        <v>20090</v>
      </c>
      <c r="D4" s="21">
        <v>22281</v>
      </c>
      <c r="E4" s="20">
        <v>67</v>
      </c>
    </row>
    <row r="5" spans="2:5" x14ac:dyDescent="0.35">
      <c r="B5" s="20" t="s">
        <v>48</v>
      </c>
      <c r="C5" s="21">
        <v>22282</v>
      </c>
      <c r="D5" s="21"/>
      <c r="E5" s="20">
        <v>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9"/>
  <sheetViews>
    <sheetView topLeftCell="A7" zoomScaleNormal="100" workbookViewId="0">
      <selection activeCell="C49" sqref="C49"/>
    </sheetView>
  </sheetViews>
  <sheetFormatPr defaultRowHeight="14.5" x14ac:dyDescent="0.35"/>
  <cols>
    <col min="2" max="2" width="22.26953125" customWidth="1"/>
    <col min="3" max="3" width="60.7265625" customWidth="1"/>
  </cols>
  <sheetData>
    <row r="1" spans="1:3" ht="15" thickBot="1" x14ac:dyDescent="0.4">
      <c r="A1" s="9" t="s">
        <v>21</v>
      </c>
      <c r="B1" s="9" t="s">
        <v>16</v>
      </c>
      <c r="C1" s="9" t="s">
        <v>17</v>
      </c>
    </row>
    <row r="2" spans="1:3" ht="15" thickBot="1" x14ac:dyDescent="0.4">
      <c r="A2" s="1">
        <v>68</v>
      </c>
      <c r="B2" s="1">
        <v>68</v>
      </c>
      <c r="C2" s="2">
        <v>22.18</v>
      </c>
    </row>
    <row r="3" spans="1:3" ht="15" thickBot="1" x14ac:dyDescent="0.4">
      <c r="A3" s="1">
        <v>68</v>
      </c>
      <c r="B3" s="1">
        <v>67</v>
      </c>
      <c r="C3" s="3">
        <v>22.21</v>
      </c>
    </row>
    <row r="4" spans="1:3" ht="15" thickBot="1" x14ac:dyDescent="0.4">
      <c r="A4" s="1">
        <v>68</v>
      </c>
      <c r="B4" s="1">
        <v>66</v>
      </c>
      <c r="C4" s="3">
        <v>22.25</v>
      </c>
    </row>
    <row r="5" spans="1:3" ht="15" thickBot="1" x14ac:dyDescent="0.4">
      <c r="A5" s="1">
        <v>68</v>
      </c>
      <c r="B5" s="1">
        <v>65</v>
      </c>
      <c r="C5" s="3">
        <v>22.28</v>
      </c>
    </row>
    <row r="6" spans="1:3" ht="15" thickBot="1" x14ac:dyDescent="0.4">
      <c r="A6" s="1">
        <v>68</v>
      </c>
      <c r="B6" s="1">
        <v>64</v>
      </c>
      <c r="C6" s="3">
        <v>22.31</v>
      </c>
    </row>
    <row r="7" spans="1:3" ht="15" thickBot="1" x14ac:dyDescent="0.4">
      <c r="A7" s="1">
        <v>68</v>
      </c>
      <c r="B7" s="1">
        <v>63</v>
      </c>
      <c r="C7" s="3">
        <v>22.35</v>
      </c>
    </row>
    <row r="8" spans="1:3" ht="15" thickBot="1" x14ac:dyDescent="0.4">
      <c r="A8" s="1">
        <v>68</v>
      </c>
      <c r="B8" s="1">
        <v>62</v>
      </c>
      <c r="C8" s="3">
        <v>22.38</v>
      </c>
    </row>
    <row r="9" spans="1:3" ht="15" thickBot="1" x14ac:dyDescent="0.4">
      <c r="A9" s="1">
        <v>68</v>
      </c>
      <c r="B9" s="1">
        <v>61</v>
      </c>
      <c r="C9" s="3">
        <v>22.41</v>
      </c>
    </row>
    <row r="10" spans="1:3" ht="15" thickBot="1" x14ac:dyDescent="0.4">
      <c r="A10" s="1">
        <v>68</v>
      </c>
      <c r="B10" s="1">
        <v>60</v>
      </c>
      <c r="C10" s="3">
        <v>22.45</v>
      </c>
    </row>
    <row r="11" spans="1:3" ht="15" thickBot="1" x14ac:dyDescent="0.4">
      <c r="A11" s="1">
        <v>68</v>
      </c>
      <c r="B11" s="1">
        <v>59</v>
      </c>
      <c r="C11" s="3">
        <v>22.48</v>
      </c>
    </row>
    <row r="12" spans="1:3" ht="15" thickBot="1" x14ac:dyDescent="0.4">
      <c r="A12" s="1">
        <v>68</v>
      </c>
      <c r="B12" s="1">
        <v>58</v>
      </c>
      <c r="C12" s="3">
        <v>22.51</v>
      </c>
    </row>
    <row r="13" spans="1:3" ht="15" thickBot="1" x14ac:dyDescent="0.4">
      <c r="A13" s="1">
        <v>68</v>
      </c>
      <c r="B13" s="1">
        <v>57</v>
      </c>
      <c r="C13" s="3">
        <v>22.55</v>
      </c>
    </row>
    <row r="14" spans="1:3" ht="15" thickBot="1" x14ac:dyDescent="0.4">
      <c r="A14" s="1">
        <v>68</v>
      </c>
      <c r="B14" s="1">
        <v>56</v>
      </c>
      <c r="C14" s="3">
        <v>22.58</v>
      </c>
    </row>
    <row r="15" spans="1:3" ht="15" thickBot="1" x14ac:dyDescent="0.4">
      <c r="A15" s="1">
        <v>68</v>
      </c>
      <c r="B15" s="1">
        <v>55</v>
      </c>
      <c r="C15" s="3">
        <v>22.61</v>
      </c>
    </row>
    <row r="16" spans="1:3" ht="15" thickBot="1" x14ac:dyDescent="0.4">
      <c r="A16" s="1">
        <v>68</v>
      </c>
      <c r="B16" s="1">
        <v>54</v>
      </c>
      <c r="C16" s="3">
        <v>22.65</v>
      </c>
    </row>
    <row r="17" spans="1:3" ht="15" thickBot="1" x14ac:dyDescent="0.4">
      <c r="A17" s="1">
        <v>68</v>
      </c>
      <c r="B17" s="1">
        <v>53</v>
      </c>
      <c r="C17" s="3">
        <v>22.68</v>
      </c>
    </row>
    <row r="18" spans="1:3" ht="15" thickBot="1" x14ac:dyDescent="0.4">
      <c r="A18" s="1">
        <v>68</v>
      </c>
      <c r="B18" s="1">
        <v>52</v>
      </c>
      <c r="C18" s="3">
        <v>22.72</v>
      </c>
    </row>
    <row r="19" spans="1:3" ht="15" thickBot="1" x14ac:dyDescent="0.4">
      <c r="A19" s="1">
        <v>68</v>
      </c>
      <c r="B19" s="1">
        <v>51</v>
      </c>
      <c r="C19" s="3">
        <v>22.75</v>
      </c>
    </row>
    <row r="20" spans="1:3" ht="15" thickBot="1" x14ac:dyDescent="0.4">
      <c r="A20" s="1">
        <v>68</v>
      </c>
      <c r="B20" s="1">
        <v>50</v>
      </c>
      <c r="C20" s="3">
        <v>22.78</v>
      </c>
    </row>
    <row r="21" spans="1:3" ht="15" thickBot="1" x14ac:dyDescent="0.4">
      <c r="A21" s="1">
        <v>68</v>
      </c>
      <c r="B21" s="1">
        <v>49</v>
      </c>
      <c r="C21" s="3">
        <v>22.82</v>
      </c>
    </row>
    <row r="22" spans="1:3" ht="15" thickBot="1" x14ac:dyDescent="0.4">
      <c r="A22" s="1">
        <v>68</v>
      </c>
      <c r="B22" s="1">
        <v>48</v>
      </c>
      <c r="C22" s="3">
        <v>22.85</v>
      </c>
    </row>
    <row r="23" spans="1:3" ht="15" thickBot="1" x14ac:dyDescent="0.4">
      <c r="A23" s="1">
        <v>68</v>
      </c>
      <c r="B23" s="1">
        <v>47</v>
      </c>
      <c r="C23" s="3">
        <v>22.88</v>
      </c>
    </row>
    <row r="24" spans="1:3" ht="15" thickBot="1" x14ac:dyDescent="0.4">
      <c r="A24" s="1">
        <v>68</v>
      </c>
      <c r="B24" s="1">
        <v>46</v>
      </c>
      <c r="C24" s="3">
        <v>22.92</v>
      </c>
    </row>
    <row r="25" spans="1:3" ht="15" thickBot="1" x14ac:dyDescent="0.4">
      <c r="A25" s="1">
        <v>68</v>
      </c>
      <c r="B25" s="1">
        <v>45</v>
      </c>
      <c r="C25" s="3">
        <v>22.95</v>
      </c>
    </row>
    <row r="26" spans="1:3" ht="15" thickBot="1" x14ac:dyDescent="0.4">
      <c r="A26" s="1">
        <v>68</v>
      </c>
      <c r="B26" s="1">
        <v>44</v>
      </c>
      <c r="C26" s="3">
        <v>22.99</v>
      </c>
    </row>
    <row r="27" spans="1:3" ht="15" thickBot="1" x14ac:dyDescent="0.4">
      <c r="A27" s="1">
        <v>68</v>
      </c>
      <c r="B27" s="1">
        <v>43</v>
      </c>
      <c r="C27" s="3">
        <v>23.02</v>
      </c>
    </row>
    <row r="28" spans="1:3" ht="15" thickBot="1" x14ac:dyDescent="0.4">
      <c r="A28" s="1">
        <v>68</v>
      </c>
      <c r="B28" s="1">
        <v>42</v>
      </c>
      <c r="C28" s="3">
        <v>23.06</v>
      </c>
    </row>
    <row r="29" spans="1:3" ht="15" thickBot="1" x14ac:dyDescent="0.4">
      <c r="A29" s="1">
        <v>68</v>
      </c>
      <c r="B29" s="1">
        <v>41</v>
      </c>
      <c r="C29" s="3">
        <v>23.09</v>
      </c>
    </row>
    <row r="30" spans="1:3" ht="15" thickBot="1" x14ac:dyDescent="0.4">
      <c r="A30" s="1">
        <v>68</v>
      </c>
      <c r="B30" s="1">
        <v>40</v>
      </c>
      <c r="C30" s="3">
        <v>23.12</v>
      </c>
    </row>
    <row r="31" spans="1:3" ht="15" thickBot="1" x14ac:dyDescent="0.4">
      <c r="A31" s="1">
        <v>68</v>
      </c>
      <c r="B31" s="1">
        <v>39</v>
      </c>
      <c r="C31" s="3">
        <v>23.16</v>
      </c>
    </row>
    <row r="32" spans="1:3" ht="15" thickBot="1" x14ac:dyDescent="0.4">
      <c r="A32" s="1">
        <v>68</v>
      </c>
      <c r="B32" s="1">
        <v>38</v>
      </c>
      <c r="C32" s="3">
        <v>23.19</v>
      </c>
    </row>
    <row r="33" spans="1:3" ht="15" thickBot="1" x14ac:dyDescent="0.4">
      <c r="A33" s="1">
        <v>68</v>
      </c>
      <c r="B33" s="1">
        <v>37</v>
      </c>
      <c r="C33" s="3">
        <v>23.23</v>
      </c>
    </row>
    <row r="34" spans="1:3" ht="15" thickBot="1" x14ac:dyDescent="0.4">
      <c r="A34" s="1">
        <v>68</v>
      </c>
      <c r="B34" s="1">
        <v>36</v>
      </c>
      <c r="C34" s="3">
        <v>23.26</v>
      </c>
    </row>
    <row r="35" spans="1:3" ht="15" thickBot="1" x14ac:dyDescent="0.4">
      <c r="A35" s="1">
        <v>68</v>
      </c>
      <c r="B35" s="1">
        <v>35</v>
      </c>
      <c r="C35" s="3">
        <v>23.3</v>
      </c>
    </row>
    <row r="36" spans="1:3" ht="15" thickBot="1" x14ac:dyDescent="0.4">
      <c r="A36" s="1">
        <v>68</v>
      </c>
      <c r="B36" s="1">
        <v>34</v>
      </c>
      <c r="C36" s="3">
        <v>23.33</v>
      </c>
    </row>
    <row r="37" spans="1:3" ht="15" thickBot="1" x14ac:dyDescent="0.4">
      <c r="A37" s="1">
        <v>68</v>
      </c>
      <c r="B37" s="1">
        <v>33</v>
      </c>
      <c r="C37" s="3">
        <v>23.37</v>
      </c>
    </row>
    <row r="38" spans="1:3" ht="15" thickBot="1" x14ac:dyDescent="0.4">
      <c r="A38" s="1">
        <v>68</v>
      </c>
      <c r="B38" s="1">
        <v>32</v>
      </c>
      <c r="C38" s="3">
        <v>23.4</v>
      </c>
    </row>
    <row r="39" spans="1:3" ht="15" thickBot="1" x14ac:dyDescent="0.4">
      <c r="A39" s="1">
        <v>68</v>
      </c>
      <c r="B39" s="1">
        <v>31</v>
      </c>
      <c r="C39" s="3">
        <v>23.44</v>
      </c>
    </row>
    <row r="40" spans="1:3" ht="15" thickBot="1" x14ac:dyDescent="0.4">
      <c r="A40" s="1">
        <v>68</v>
      </c>
      <c r="B40" s="1">
        <v>30</v>
      </c>
      <c r="C40" s="3">
        <v>23.47</v>
      </c>
    </row>
    <row r="41" spans="1:3" ht="15" thickBot="1" x14ac:dyDescent="0.4">
      <c r="A41" s="1">
        <v>68</v>
      </c>
      <c r="B41" s="1">
        <v>29</v>
      </c>
      <c r="C41" s="3">
        <v>23.51</v>
      </c>
    </row>
    <row r="42" spans="1:3" ht="15" thickBot="1" x14ac:dyDescent="0.4">
      <c r="A42" s="1">
        <v>68</v>
      </c>
      <c r="B42" s="1">
        <v>28</v>
      </c>
      <c r="C42" s="3">
        <v>23.54</v>
      </c>
    </row>
    <row r="43" spans="1:3" ht="15" thickBot="1" x14ac:dyDescent="0.4">
      <c r="A43" s="1">
        <v>68</v>
      </c>
      <c r="B43" s="1">
        <v>27</v>
      </c>
      <c r="C43" s="3">
        <v>23.58</v>
      </c>
    </row>
    <row r="44" spans="1:3" ht="15" thickBot="1" x14ac:dyDescent="0.4">
      <c r="A44" s="1">
        <v>68</v>
      </c>
      <c r="B44" s="1">
        <v>26</v>
      </c>
      <c r="C44" s="3">
        <v>23.61</v>
      </c>
    </row>
    <row r="45" spans="1:3" ht="15" thickBot="1" x14ac:dyDescent="0.4">
      <c r="A45" s="1">
        <v>68</v>
      </c>
      <c r="B45" s="1">
        <v>25</v>
      </c>
      <c r="C45" s="3">
        <v>23.65</v>
      </c>
    </row>
    <row r="46" spans="1:3" ht="15" thickBot="1" x14ac:dyDescent="0.4">
      <c r="A46" s="1">
        <v>68</v>
      </c>
      <c r="B46" s="1">
        <v>24</v>
      </c>
      <c r="C46" s="3">
        <v>23.68</v>
      </c>
    </row>
    <row r="47" spans="1:3" ht="15" thickBot="1" x14ac:dyDescent="0.4">
      <c r="A47" s="1">
        <v>68</v>
      </c>
      <c r="B47" s="1">
        <v>23</v>
      </c>
      <c r="C47" s="3">
        <v>23.72</v>
      </c>
    </row>
    <row r="48" spans="1:3" ht="15" thickBot="1" x14ac:dyDescent="0.4">
      <c r="A48" s="1">
        <v>68</v>
      </c>
      <c r="B48" s="1">
        <v>22</v>
      </c>
      <c r="C48" s="3">
        <v>23.75</v>
      </c>
    </row>
    <row r="49" spans="1:3" ht="15" thickBot="1" x14ac:dyDescent="0.4">
      <c r="A49" s="1">
        <v>68</v>
      </c>
      <c r="B49" s="1">
        <v>21</v>
      </c>
      <c r="C49" s="3">
        <v>23.79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49"/>
  <sheetViews>
    <sheetView topLeftCell="A16" workbookViewId="0">
      <selection activeCell="F41" sqref="F41"/>
    </sheetView>
  </sheetViews>
  <sheetFormatPr defaultRowHeight="14.5" x14ac:dyDescent="0.35"/>
  <cols>
    <col min="1" max="1" width="6.81640625" customWidth="1"/>
    <col min="2" max="2" width="26.453125" customWidth="1"/>
    <col min="3" max="3" width="48.54296875" customWidth="1"/>
  </cols>
  <sheetData>
    <row r="1" spans="1:3" ht="15" thickBot="1" x14ac:dyDescent="0.4">
      <c r="A1" s="9" t="s">
        <v>21</v>
      </c>
      <c r="B1" s="9" t="s">
        <v>16</v>
      </c>
      <c r="C1" s="9" t="s">
        <v>22</v>
      </c>
    </row>
    <row r="2" spans="1:3" ht="15" thickBot="1" x14ac:dyDescent="0.4">
      <c r="A2" s="1">
        <v>68</v>
      </c>
      <c r="B2" s="1">
        <v>68</v>
      </c>
      <c r="C2" s="3">
        <v>1</v>
      </c>
    </row>
    <row r="3" spans="1:3" ht="15" thickBot="1" x14ac:dyDescent="0.4">
      <c r="A3" s="1">
        <v>68</v>
      </c>
      <c r="B3" s="1">
        <v>67</v>
      </c>
      <c r="C3" s="3">
        <v>1</v>
      </c>
    </row>
    <row r="4" spans="1:3" ht="15" thickBot="1" x14ac:dyDescent="0.4">
      <c r="A4" s="1">
        <v>68</v>
      </c>
      <c r="B4" s="1">
        <v>66</v>
      </c>
      <c r="C4" s="3">
        <v>1</v>
      </c>
    </row>
    <row r="5" spans="1:3" ht="15" thickBot="1" x14ac:dyDescent="0.4">
      <c r="A5" s="1">
        <v>68</v>
      </c>
      <c r="B5" s="1">
        <v>65</v>
      </c>
      <c r="C5" s="3">
        <v>0.99</v>
      </c>
    </row>
    <row r="6" spans="1:3" ht="15" thickBot="1" x14ac:dyDescent="0.4">
      <c r="A6" s="1">
        <v>68</v>
      </c>
      <c r="B6" s="1">
        <v>64</v>
      </c>
      <c r="C6" s="3">
        <v>0.99</v>
      </c>
    </row>
    <row r="7" spans="1:3" ht="15" thickBot="1" x14ac:dyDescent="0.4">
      <c r="A7" s="1">
        <v>68</v>
      </c>
      <c r="B7" s="1">
        <v>63</v>
      </c>
      <c r="C7" s="3">
        <v>0.99</v>
      </c>
    </row>
    <row r="8" spans="1:3" ht="15" thickBot="1" x14ac:dyDescent="0.4">
      <c r="A8" s="1">
        <v>68</v>
      </c>
      <c r="B8" s="1">
        <v>62</v>
      </c>
      <c r="C8" s="3">
        <v>0.99</v>
      </c>
    </row>
    <row r="9" spans="1:3" ht="15" thickBot="1" x14ac:dyDescent="0.4">
      <c r="A9" s="1">
        <v>68</v>
      </c>
      <c r="B9" s="1">
        <v>61</v>
      </c>
      <c r="C9" s="3">
        <v>0.98</v>
      </c>
    </row>
    <row r="10" spans="1:3" ht="15" thickBot="1" x14ac:dyDescent="0.4">
      <c r="A10" s="1">
        <v>68</v>
      </c>
      <c r="B10" s="1">
        <v>60</v>
      </c>
      <c r="C10" s="3">
        <v>0.98</v>
      </c>
    </row>
    <row r="11" spans="1:3" ht="15" thickBot="1" x14ac:dyDescent="0.4">
      <c r="A11" s="1">
        <v>68</v>
      </c>
      <c r="B11" s="1">
        <v>59</v>
      </c>
      <c r="C11" s="3">
        <v>0.98</v>
      </c>
    </row>
    <row r="12" spans="1:3" ht="15" thickBot="1" x14ac:dyDescent="0.4">
      <c r="A12" s="1">
        <v>68</v>
      </c>
      <c r="B12" s="1">
        <v>58</v>
      </c>
      <c r="C12" s="3">
        <v>0.98</v>
      </c>
    </row>
    <row r="13" spans="1:3" ht="15" thickBot="1" x14ac:dyDescent="0.4">
      <c r="A13" s="1">
        <v>68</v>
      </c>
      <c r="B13" s="1">
        <v>57</v>
      </c>
      <c r="C13" s="3">
        <v>0.97</v>
      </c>
    </row>
    <row r="14" spans="1:3" ht="15" thickBot="1" x14ac:dyDescent="0.4">
      <c r="A14" s="1">
        <v>68</v>
      </c>
      <c r="B14" s="1">
        <v>56</v>
      </c>
      <c r="C14" s="3">
        <v>0.97</v>
      </c>
    </row>
    <row r="15" spans="1:3" ht="15" thickBot="1" x14ac:dyDescent="0.4">
      <c r="A15" s="1">
        <v>68</v>
      </c>
      <c r="B15" s="1">
        <v>55</v>
      </c>
      <c r="C15" s="3">
        <v>0.97</v>
      </c>
    </row>
    <row r="16" spans="1:3" ht="15" thickBot="1" x14ac:dyDescent="0.4">
      <c r="A16" s="1">
        <v>68</v>
      </c>
      <c r="B16" s="1">
        <v>54</v>
      </c>
      <c r="C16" s="3">
        <v>0.97</v>
      </c>
    </row>
    <row r="17" spans="1:3" ht="15" thickBot="1" x14ac:dyDescent="0.4">
      <c r="A17" s="1">
        <v>68</v>
      </c>
      <c r="B17" s="1">
        <v>53</v>
      </c>
      <c r="C17" s="3">
        <v>0.96</v>
      </c>
    </row>
    <row r="18" spans="1:3" ht="15" thickBot="1" x14ac:dyDescent="0.4">
      <c r="A18" s="1">
        <v>68</v>
      </c>
      <c r="B18" s="1">
        <v>52</v>
      </c>
      <c r="C18" s="3">
        <v>0.96</v>
      </c>
    </row>
    <row r="19" spans="1:3" ht="15" thickBot="1" x14ac:dyDescent="0.4">
      <c r="A19" s="1">
        <v>68</v>
      </c>
      <c r="B19" s="1">
        <v>51</v>
      </c>
      <c r="C19" s="3">
        <v>0.96</v>
      </c>
    </row>
    <row r="20" spans="1:3" ht="15" thickBot="1" x14ac:dyDescent="0.4">
      <c r="A20" s="1">
        <v>68</v>
      </c>
      <c r="B20" s="1">
        <v>50</v>
      </c>
      <c r="C20" s="3">
        <v>0.96</v>
      </c>
    </row>
    <row r="21" spans="1:3" ht="15" thickBot="1" x14ac:dyDescent="0.4">
      <c r="A21" s="1">
        <v>68</v>
      </c>
      <c r="B21" s="1">
        <v>49</v>
      </c>
      <c r="C21" s="3">
        <v>0.95</v>
      </c>
    </row>
    <row r="22" spans="1:3" ht="15" thickBot="1" x14ac:dyDescent="0.4">
      <c r="A22" s="1">
        <v>68</v>
      </c>
      <c r="B22" s="1">
        <v>48</v>
      </c>
      <c r="C22" s="3">
        <v>0.95</v>
      </c>
    </row>
    <row r="23" spans="1:3" ht="15" thickBot="1" x14ac:dyDescent="0.4">
      <c r="A23" s="1">
        <v>68</v>
      </c>
      <c r="B23" s="1">
        <v>47</v>
      </c>
      <c r="C23" s="3">
        <v>0.95</v>
      </c>
    </row>
    <row r="24" spans="1:3" ht="15" thickBot="1" x14ac:dyDescent="0.4">
      <c r="A24" s="1">
        <v>68</v>
      </c>
      <c r="B24" s="1">
        <v>46</v>
      </c>
      <c r="C24" s="3">
        <v>0.95</v>
      </c>
    </row>
    <row r="25" spans="1:3" ht="15" thickBot="1" x14ac:dyDescent="0.4">
      <c r="A25" s="1">
        <v>68</v>
      </c>
      <c r="B25" s="1">
        <v>45</v>
      </c>
      <c r="C25" s="3">
        <v>0.95</v>
      </c>
    </row>
    <row r="26" spans="1:3" ht="15" thickBot="1" x14ac:dyDescent="0.4">
      <c r="A26" s="1">
        <v>68</v>
      </c>
      <c r="B26" s="1">
        <v>44</v>
      </c>
      <c r="C26" s="3">
        <v>0.94</v>
      </c>
    </row>
    <row r="27" spans="1:3" ht="15" thickBot="1" x14ac:dyDescent="0.4">
      <c r="A27" s="1">
        <v>68</v>
      </c>
      <c r="B27" s="1">
        <v>43</v>
      </c>
      <c r="C27" s="3">
        <v>0.94</v>
      </c>
    </row>
    <row r="28" spans="1:3" ht="15" thickBot="1" x14ac:dyDescent="0.4">
      <c r="A28" s="1">
        <v>68</v>
      </c>
      <c r="B28" s="1">
        <v>42</v>
      </c>
      <c r="C28" s="3">
        <v>0.94</v>
      </c>
    </row>
    <row r="29" spans="1:3" ht="15" thickBot="1" x14ac:dyDescent="0.4">
      <c r="A29" s="1">
        <v>68</v>
      </c>
      <c r="B29" s="1">
        <v>41</v>
      </c>
      <c r="C29" s="3">
        <v>0.94</v>
      </c>
    </row>
    <row r="30" spans="1:3" ht="15" thickBot="1" x14ac:dyDescent="0.4">
      <c r="A30" s="1">
        <v>68</v>
      </c>
      <c r="B30" s="1">
        <v>40</v>
      </c>
      <c r="C30" s="3">
        <v>0.93</v>
      </c>
    </row>
    <row r="31" spans="1:3" ht="15" thickBot="1" x14ac:dyDescent="0.4">
      <c r="A31" s="1">
        <v>68</v>
      </c>
      <c r="B31" s="1">
        <v>39</v>
      </c>
      <c r="C31" s="3">
        <v>0.93</v>
      </c>
    </row>
    <row r="32" spans="1:3" ht="15" thickBot="1" x14ac:dyDescent="0.4">
      <c r="A32" s="1">
        <v>68</v>
      </c>
      <c r="B32" s="1">
        <v>38</v>
      </c>
      <c r="C32" s="3">
        <v>0.93</v>
      </c>
    </row>
    <row r="33" spans="1:6" ht="15" thickBot="1" x14ac:dyDescent="0.4">
      <c r="A33" s="1">
        <v>68</v>
      </c>
      <c r="B33" s="1">
        <v>37</v>
      </c>
      <c r="C33" s="3">
        <v>0.93</v>
      </c>
    </row>
    <row r="34" spans="1:6" ht="15" thickBot="1" x14ac:dyDescent="0.4">
      <c r="A34" s="1">
        <v>68</v>
      </c>
      <c r="B34" s="1">
        <v>36</v>
      </c>
      <c r="C34" s="3">
        <v>0.92</v>
      </c>
    </row>
    <row r="35" spans="1:6" ht="15" thickBot="1" x14ac:dyDescent="0.4">
      <c r="A35" s="1">
        <v>68</v>
      </c>
      <c r="B35" s="1">
        <v>35</v>
      </c>
      <c r="C35" s="3">
        <v>0.92</v>
      </c>
    </row>
    <row r="36" spans="1:6" ht="15" thickBot="1" x14ac:dyDescent="0.4">
      <c r="A36" s="1">
        <v>68</v>
      </c>
      <c r="B36" s="1">
        <v>34</v>
      </c>
      <c r="C36" s="3">
        <v>0.92</v>
      </c>
    </row>
    <row r="37" spans="1:6" ht="15" thickBot="1" x14ac:dyDescent="0.4">
      <c r="A37" s="1">
        <v>68</v>
      </c>
      <c r="B37" s="1">
        <v>33</v>
      </c>
      <c r="C37" s="3">
        <v>0.92</v>
      </c>
    </row>
    <row r="38" spans="1:6" ht="15" thickBot="1" x14ac:dyDescent="0.4">
      <c r="A38" s="1">
        <v>68</v>
      </c>
      <c r="B38" s="1">
        <v>32</v>
      </c>
      <c r="C38" s="3">
        <v>0.92</v>
      </c>
    </row>
    <row r="39" spans="1:6" ht="15" thickBot="1" x14ac:dyDescent="0.4">
      <c r="A39" s="1">
        <v>68</v>
      </c>
      <c r="B39" s="1">
        <v>31</v>
      </c>
      <c r="C39" s="3">
        <v>0.91</v>
      </c>
    </row>
    <row r="40" spans="1:6" ht="15" thickBot="1" x14ac:dyDescent="0.4">
      <c r="A40" s="1">
        <v>68</v>
      </c>
      <c r="B40" s="1">
        <v>30</v>
      </c>
      <c r="C40" s="3">
        <v>0.91</v>
      </c>
    </row>
    <row r="41" spans="1:6" ht="15" thickBot="1" x14ac:dyDescent="0.4">
      <c r="A41" s="1">
        <v>68</v>
      </c>
      <c r="B41" s="1">
        <v>29</v>
      </c>
      <c r="C41" s="3">
        <v>0.91</v>
      </c>
      <c r="F41" s="1">
        <v>68</v>
      </c>
    </row>
    <row r="42" spans="1:6" ht="15" thickBot="1" x14ac:dyDescent="0.4">
      <c r="A42" s="1">
        <v>68</v>
      </c>
      <c r="B42" s="10">
        <v>28</v>
      </c>
      <c r="C42" s="11">
        <v>0.91</v>
      </c>
    </row>
    <row r="43" spans="1:6" ht="15" thickBot="1" x14ac:dyDescent="0.4">
      <c r="A43" s="1">
        <v>68</v>
      </c>
      <c r="B43" s="1">
        <v>27</v>
      </c>
      <c r="C43" s="3">
        <v>0.9</v>
      </c>
    </row>
    <row r="44" spans="1:6" ht="15" thickBot="1" x14ac:dyDescent="0.4">
      <c r="A44" s="1">
        <v>68</v>
      </c>
      <c r="B44" s="1">
        <v>26</v>
      </c>
      <c r="C44" s="3">
        <v>0.9</v>
      </c>
    </row>
    <row r="45" spans="1:6" ht="15" thickBot="1" x14ac:dyDescent="0.4">
      <c r="A45" s="1">
        <v>68</v>
      </c>
      <c r="B45" s="1">
        <v>25</v>
      </c>
      <c r="C45" s="3">
        <v>0.9</v>
      </c>
    </row>
    <row r="46" spans="1:6" ht="15" thickBot="1" x14ac:dyDescent="0.4">
      <c r="A46" s="1">
        <v>68</v>
      </c>
      <c r="B46" s="1">
        <v>24</v>
      </c>
      <c r="C46" s="3">
        <v>0.9</v>
      </c>
    </row>
    <row r="47" spans="1:6" ht="15" thickBot="1" x14ac:dyDescent="0.4">
      <c r="A47" s="1">
        <v>68</v>
      </c>
      <c r="B47" s="1">
        <v>23</v>
      </c>
      <c r="C47" s="3">
        <v>0.9</v>
      </c>
    </row>
    <row r="48" spans="1:6" ht="15" thickBot="1" x14ac:dyDescent="0.4">
      <c r="A48" s="1">
        <v>68</v>
      </c>
      <c r="B48" s="1">
        <v>22</v>
      </c>
      <c r="C48" s="3">
        <v>0.89</v>
      </c>
    </row>
    <row r="49" spans="1:3" ht="15" thickBot="1" x14ac:dyDescent="0.4">
      <c r="A49" s="1">
        <v>68</v>
      </c>
      <c r="B49" s="1">
        <v>21</v>
      </c>
      <c r="C49" s="3">
        <v>0.89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DISCLAIMER</vt:lpstr>
      <vt:lpstr>Administrator's Guidance Notes</vt:lpstr>
      <vt:lpstr>LIMITS</vt:lpstr>
      <vt:lpstr>COST</vt:lpstr>
      <vt:lpstr>Table 9</vt:lpstr>
      <vt:lpstr>Table 10</vt:lpstr>
      <vt:lpstr>Normal Retirement Age</vt:lpstr>
      <vt:lpstr> TABLE 1</vt:lpstr>
      <vt:lpstr>TABLE 2</vt:lpstr>
      <vt:lpstr>TABLE 3</vt:lpstr>
      <vt:lpstr>TABLE 4</vt:lpstr>
      <vt:lpstr>TABLE 5</vt:lpstr>
      <vt:lpstr>TABLE 6</vt:lpstr>
      <vt:lpstr>TABLE 7</vt:lpstr>
      <vt:lpstr>TABLE 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Graham</dc:creator>
  <cp:lastModifiedBy>Fergal Carty</cp:lastModifiedBy>
  <cp:lastPrinted>2020-04-02T08:39:30Z</cp:lastPrinted>
  <dcterms:created xsi:type="dcterms:W3CDTF">2019-03-06T11:06:02Z</dcterms:created>
  <dcterms:modified xsi:type="dcterms:W3CDTF">2021-03-19T16:01:13Z</dcterms:modified>
</cp:coreProperties>
</file>